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2723\Desktop\"/>
    </mc:Choice>
  </mc:AlternateContent>
  <bookViews>
    <workbookView xWindow="0" yWindow="0" windowWidth="20340" windowHeight="9300"/>
  </bookViews>
  <sheets>
    <sheet name="2019 для печати" sheetId="4" r:id="rId1"/>
    <sheet name="Тарифы" sheetId="1" r:id="rId2"/>
    <sheet name="Лист1" sheetId="2" r:id="rId3"/>
    <sheet name="Лист2" sheetId="3" r:id="rId4"/>
  </sheets>
  <definedNames>
    <definedName name="_xlnm._FilterDatabase" localSheetId="0" hidden="1">'2019 для печати'!#REF!</definedName>
    <definedName name="_xlnm._FilterDatabase" localSheetId="1" hidden="1">Тарифы!#REF!</definedName>
    <definedName name="Z_00A8A3BD_3620_4684_A902_4966B951E4C0_.wvu.FilterData" localSheetId="0" hidden="1">'2019 для печати'!$A$4:$EZ$11</definedName>
    <definedName name="Z_00A8A3BD_3620_4684_A902_4966B951E4C0_.wvu.FilterData" localSheetId="1" hidden="1">Тарифы!$A$4:$EZ$16</definedName>
    <definedName name="Z_02EB3B33_2A74_4DC3_A290_D10C34D0046B_.wvu.FilterData" localSheetId="0" hidden="1">'2019 для печати'!$A$4:$EZ$11</definedName>
    <definedName name="Z_02EB3B33_2A74_4DC3_A290_D10C34D0046B_.wvu.FilterData" localSheetId="1" hidden="1">Тарифы!$A$4:$EZ$16</definedName>
    <definedName name="Z_0374B214_5E81_47C6_8D72_E8EA495F4389_.wvu.FilterData" localSheetId="0" hidden="1">'2019 для печати'!$A$4:$EZ$11</definedName>
    <definedName name="Z_0374B214_5E81_47C6_8D72_E8EA495F4389_.wvu.FilterData" localSheetId="1" hidden="1">Тарифы!$A$4:$EZ$16</definedName>
    <definedName name="Z_04204563_6B47_4E7F_8067_379AA0E4204A_.wvu.FilterData" localSheetId="0" hidden="1">'2019 для печати'!$A$4:$EZ$11</definedName>
    <definedName name="Z_04204563_6B47_4E7F_8067_379AA0E4204A_.wvu.FilterData" localSheetId="1" hidden="1">Тарифы!$A$4:$EZ$16</definedName>
    <definedName name="Z_0429F0D5_57CA_47A0_B04E_B7C68C15225A_.wvu.FilterData" localSheetId="0" hidden="1">'2019 для печати'!$A$4:$EZ$11</definedName>
    <definedName name="Z_0429F0D5_57CA_47A0_B04E_B7C68C15225A_.wvu.FilterData" localSheetId="1" hidden="1">Тарифы!$A$4:$EZ$16</definedName>
    <definedName name="Z_04841D10_1236_4E04_8DC9_8F37343D922A_.wvu.FilterData" localSheetId="0" hidden="1">'2019 для печати'!$A$4:$EZ$11</definedName>
    <definedName name="Z_04841D10_1236_4E04_8DC9_8F37343D922A_.wvu.FilterData" localSheetId="1" hidden="1">Тарифы!$A$4:$EZ$16</definedName>
    <definedName name="Z_05758FA0_4CE7_4388_AE38_718E495C3D83_.wvu.FilterData" localSheetId="0" hidden="1">'2019 для печати'!$A$4:$EZ$11</definedName>
    <definedName name="Z_05758FA0_4CE7_4388_AE38_718E495C3D83_.wvu.FilterData" localSheetId="1" hidden="1">Тарифы!$A$4:$EZ$16</definedName>
    <definedName name="Z_08030501_9A30_453D_80B2_6ADEA096F744_.wvu.FilterData" localSheetId="0" hidden="1">'2019 для печати'!$A$4:$EZ$11</definedName>
    <definedName name="Z_08030501_9A30_453D_80B2_6ADEA096F744_.wvu.FilterData" localSheetId="1" hidden="1">Тарифы!$A$4:$EZ$16</definedName>
    <definedName name="Z_087302AA_BA8A_4BE2_B1AF_DD05A2C3AC3D_.wvu.Cols" localSheetId="0" hidden="1">'2019 для печати'!#REF!,'2019 для печати'!#REF!,'2019 для печати'!#REF!,'2019 для печати'!#REF!</definedName>
    <definedName name="Z_087302AA_BA8A_4BE2_B1AF_DD05A2C3AC3D_.wvu.Cols" localSheetId="1" hidden="1">Тарифы!#REF!,Тарифы!#REF!,Тарифы!#REF!,Тарифы!#REF!</definedName>
    <definedName name="Z_087302AA_BA8A_4BE2_B1AF_DD05A2C3AC3D_.wvu.FilterData" localSheetId="0" hidden="1">'2019 для печати'!$A$4:$EZ$11</definedName>
    <definedName name="Z_087302AA_BA8A_4BE2_B1AF_DD05A2C3AC3D_.wvu.FilterData" localSheetId="1" hidden="1">Тарифы!$A$4:$EZ$16</definedName>
    <definedName name="Z_097AED49_B15F_4B23_B8AA_9FB3A0148D83_.wvu.FilterData" localSheetId="0" hidden="1">'2019 для печати'!$A$4:$EZ$11</definedName>
    <definedName name="Z_097AED49_B15F_4B23_B8AA_9FB3A0148D83_.wvu.FilterData" localSheetId="1" hidden="1">Тарифы!$A$4:$EZ$16</definedName>
    <definedName name="Z_0A562587_8AA1_4696_BF34_52E134F9A58B_.wvu.FilterData" localSheetId="0" hidden="1">'2019 для печати'!$A$4:$EZ$11</definedName>
    <definedName name="Z_0A562587_8AA1_4696_BF34_52E134F9A58B_.wvu.FilterData" localSheetId="1" hidden="1">Тарифы!$A$4:$EZ$16</definedName>
    <definedName name="Z_0AA5CE34_2250_432A_B204_FDF9D2BEA45A_.wvu.FilterData" localSheetId="0" hidden="1">'2019 для печати'!$A$4:$EZ$11</definedName>
    <definedName name="Z_0AA5CE34_2250_432A_B204_FDF9D2BEA45A_.wvu.FilterData" localSheetId="1" hidden="1">Тарифы!$A$4:$EZ$16</definedName>
    <definedName name="Z_0AB566C3_DBD4_4A65_ADE4_44EE73E1B1C9_.wvu.FilterData" localSheetId="0" hidden="1">'2019 для печати'!$A$4:$EZ$11</definedName>
    <definedName name="Z_0AB566C3_DBD4_4A65_ADE4_44EE73E1B1C9_.wvu.FilterData" localSheetId="1" hidden="1">Тарифы!$A$4:$EZ$16</definedName>
    <definedName name="Z_0C59B249_9BC0_4DD0_98A7_9AC74941EEB4_.wvu.FilterData" localSheetId="0" hidden="1">'2019 для печати'!$A$4:$EZ$11</definedName>
    <definedName name="Z_0C59B249_9BC0_4DD0_98A7_9AC74941EEB4_.wvu.FilterData" localSheetId="1" hidden="1">Тарифы!$A$4:$EZ$16</definedName>
    <definedName name="Z_1095F2FA_244B_4A8F_8C37_95B5B43D9984_.wvu.FilterData" localSheetId="0" hidden="1">'2019 для печати'!$A$4:$EZ$11</definedName>
    <definedName name="Z_1095F2FA_244B_4A8F_8C37_95B5B43D9984_.wvu.FilterData" localSheetId="1" hidden="1">Тарифы!$A$4:$EZ$16</definedName>
    <definedName name="Z_136A49F3_3553_468C_8368_F49527B9950A_.wvu.FilterData" localSheetId="0" hidden="1">'2019 для печати'!$A$4:$EZ$11</definedName>
    <definedName name="Z_136A49F3_3553_468C_8368_F49527B9950A_.wvu.FilterData" localSheetId="1" hidden="1">Тарифы!$A$4:$EZ$16</definedName>
    <definedName name="Z_141D3C5E_0990_4E66_9A47_6250B549E456_.wvu.FilterData" localSheetId="0" hidden="1">'2019 для печати'!$A$4:$EZ$11</definedName>
    <definedName name="Z_141D3C5E_0990_4E66_9A47_6250B549E456_.wvu.FilterData" localSheetId="1" hidden="1">Тарифы!$A$4:$EZ$16</definedName>
    <definedName name="Z_142DEEDE_75E2_4487_B069_9B092AC1E027_.wvu.FilterData" localSheetId="0" hidden="1">'2019 для печати'!$A$4:$EZ$11</definedName>
    <definedName name="Z_142DEEDE_75E2_4487_B069_9B092AC1E027_.wvu.FilterData" localSheetId="1" hidden="1">Тарифы!$A$4:$EZ$16</definedName>
    <definedName name="Z_14F9B4AC_F960_4EB0_AECA_FA3B7290183E_.wvu.FilterData" localSheetId="0" hidden="1">'2019 для печати'!$A$4:$EZ$11</definedName>
    <definedName name="Z_14F9B4AC_F960_4EB0_AECA_FA3B7290183E_.wvu.FilterData" localSheetId="1" hidden="1">Тарифы!$A$4:$EZ$16</definedName>
    <definedName name="Z_15157E14_1981_424B_85A6_8851F525CD32_.wvu.FilterData" localSheetId="0" hidden="1">'2019 для печати'!$A$4:$EZ$11</definedName>
    <definedName name="Z_15157E14_1981_424B_85A6_8851F525CD32_.wvu.FilterData" localSheetId="1" hidden="1">Тарифы!$A$4:$EZ$16</definedName>
    <definedName name="Z_15277ABC_A963_4DBC_83E5_B56756298CB0_.wvu.FilterData" localSheetId="0" hidden="1">'2019 для печати'!$A$4:$EZ$11</definedName>
    <definedName name="Z_15277ABC_A963_4DBC_83E5_B56756298CB0_.wvu.FilterData" localSheetId="1" hidden="1">Тарифы!$A$4:$EZ$16</definedName>
    <definedName name="Z_155F455E_E4F6_44DF_8E6D_25B5E59A784D_.wvu.FilterData" localSheetId="0" hidden="1">'2019 для печати'!$A$4:$EZ$11</definedName>
    <definedName name="Z_155F455E_E4F6_44DF_8E6D_25B5E59A784D_.wvu.FilterData" localSheetId="1" hidden="1">Тарифы!$A$4:$EZ$16</definedName>
    <definedName name="Z_17B70250_4EA5_4269_B023_487DF63B3452_.wvu.FilterData" localSheetId="0" hidden="1">'2019 для печати'!$A$4:$EZ$11</definedName>
    <definedName name="Z_17B70250_4EA5_4269_B023_487DF63B3452_.wvu.FilterData" localSheetId="1" hidden="1">Тарифы!$A$4:$EZ$16</definedName>
    <definedName name="Z_1A5D0DD2_E4E5_4354_80C1_A4ACD746EFF2_.wvu.FilterData" localSheetId="0" hidden="1">'2019 для печати'!$A$4:$EZ$11</definedName>
    <definedName name="Z_1A5D0DD2_E4E5_4354_80C1_A4ACD746EFF2_.wvu.FilterData" localSheetId="1" hidden="1">Тарифы!$A$4:$EZ$16</definedName>
    <definedName name="Z_1B4DBDFD_B5C5_46BD_A3F0_7446936136E9_.wvu.FilterData" localSheetId="0" hidden="1">'2019 для печати'!$A$4:$EZ$11</definedName>
    <definedName name="Z_1B4DBDFD_B5C5_46BD_A3F0_7446936136E9_.wvu.FilterData" localSheetId="1" hidden="1">Тарифы!$A$4:$EZ$16</definedName>
    <definedName name="Z_1B937FFA_08AC_4250_9477_255155372590_.wvu.FilterData" localSheetId="0" hidden="1">'2019 для печати'!$A$4:$EZ$11</definedName>
    <definedName name="Z_1B937FFA_08AC_4250_9477_255155372590_.wvu.FilterData" localSheetId="1" hidden="1">Тарифы!$A$4:$EZ$16</definedName>
    <definedName name="Z_1BF0EABB_79E7_4472_B5F2_E305D7E7C75E_.wvu.FilterData" localSheetId="0" hidden="1">'2019 для печати'!$A$4:$EZ$11</definedName>
    <definedName name="Z_1BF0EABB_79E7_4472_B5F2_E305D7E7C75E_.wvu.FilterData" localSheetId="1" hidden="1">Тарифы!$A$4:$EZ$16</definedName>
    <definedName name="Z_1DE75DD3_312A_4FBC_9165_04C931F2774B_.wvu.FilterData" localSheetId="0" hidden="1">'2019 для печати'!$A$4:$EZ$11</definedName>
    <definedName name="Z_1DE75DD3_312A_4FBC_9165_04C931F2774B_.wvu.FilterData" localSheetId="1" hidden="1">Тарифы!$A$4:$EZ$16</definedName>
    <definedName name="Z_1EFA6D06_BA2D_47AA_B2BB_DC0508CFB04B_.wvu.FilterData" localSheetId="0" hidden="1">'2019 для печати'!$A$4:$EZ$11</definedName>
    <definedName name="Z_1EFA6D06_BA2D_47AA_B2BB_DC0508CFB04B_.wvu.FilterData" localSheetId="1" hidden="1">Тарифы!$A$4:$EZ$16</definedName>
    <definedName name="Z_205FFA3B_E39E_4584_AEEC_5563D25F0E1B_.wvu.FilterData" localSheetId="0" hidden="1">'2019 для печати'!$A$4:$EZ$11</definedName>
    <definedName name="Z_205FFA3B_E39E_4584_AEEC_5563D25F0E1B_.wvu.FilterData" localSheetId="1" hidden="1">Тарифы!$A$4:$EZ$16</definedName>
    <definedName name="Z_21FC86D9_DD87_450B_83C2_3D7A45B48356_.wvu.FilterData" localSheetId="0" hidden="1">'2019 для печати'!$A$4:$EZ$11</definedName>
    <definedName name="Z_21FC86D9_DD87_450B_83C2_3D7A45B48356_.wvu.FilterData" localSheetId="1" hidden="1">Тарифы!$A$4:$EZ$16</definedName>
    <definedName name="Z_2250D50A_F052_4921_8F57_73210D52D2EC_.wvu.FilterData" localSheetId="0" hidden="1">'2019 для печати'!$A$4:$EZ$11</definedName>
    <definedName name="Z_2250D50A_F052_4921_8F57_73210D52D2EC_.wvu.FilterData" localSheetId="1" hidden="1">Тарифы!$A$4:$EZ$16</definedName>
    <definedName name="Z_240F63EE_2D98_4255_9DAE_5BA77D61C18D_.wvu.FilterData" localSheetId="0" hidden="1">'2019 для печати'!$A$4:$EZ$11</definedName>
    <definedName name="Z_240F63EE_2D98_4255_9DAE_5BA77D61C18D_.wvu.FilterData" localSheetId="1" hidden="1">Тарифы!$A$4:$EZ$16</definedName>
    <definedName name="Z_27ACD271_1EC7_45DA_8EE7_E957165055B9_.wvu.FilterData" localSheetId="0" hidden="1">'2019 для печати'!$A$4:$EZ$11</definedName>
    <definedName name="Z_27ACD271_1EC7_45DA_8EE7_E957165055B9_.wvu.FilterData" localSheetId="1" hidden="1">Тарифы!$A$4:$EZ$16</definedName>
    <definedName name="Z_28C039F0_E9E3_42D9_9EEA_E31172FC0C57_.wvu.FilterData" localSheetId="0" hidden="1">'2019 для печати'!$A$4:$EZ$11</definedName>
    <definedName name="Z_28C039F0_E9E3_42D9_9EEA_E31172FC0C57_.wvu.FilterData" localSheetId="1" hidden="1">Тарифы!$A$4:$EZ$16</definedName>
    <definedName name="Z_29846518_6844_479B_A2EF_3537129BA01F_.wvu.FilterData" localSheetId="0" hidden="1">'2019 для печати'!$A$4:$EZ$11</definedName>
    <definedName name="Z_29846518_6844_479B_A2EF_3537129BA01F_.wvu.FilterData" localSheetId="1" hidden="1">Тарифы!$A$4:$EZ$16</definedName>
    <definedName name="Z_2B47A55E_6BB2_4A0A_9DD6_ABB1AF9B08F7_.wvu.FilterData" localSheetId="0" hidden="1">'2019 для печати'!$A$4:$EZ$11</definedName>
    <definedName name="Z_2B47A55E_6BB2_4A0A_9DD6_ABB1AF9B08F7_.wvu.FilterData" localSheetId="1" hidden="1">Тарифы!$A$4:$EZ$16</definedName>
    <definedName name="Z_2B8EB310_FE82_4866_A00A_CC1AEC0EF1CF_.wvu.FilterData" localSheetId="0" hidden="1">'2019 для печати'!$A$4:$EZ$11</definedName>
    <definedName name="Z_2B8EB310_FE82_4866_A00A_CC1AEC0EF1CF_.wvu.FilterData" localSheetId="1" hidden="1">Тарифы!$A$4:$EZ$16</definedName>
    <definedName name="Z_2C9566F6_C1FC_43DF_A358_E83C27107F4F_.wvu.FilterData" localSheetId="0" hidden="1">'2019 для печати'!$A$4:$EZ$11</definedName>
    <definedName name="Z_2C9566F6_C1FC_43DF_A358_E83C27107F4F_.wvu.FilterData" localSheetId="1" hidden="1">Тарифы!$A$4:$EZ$16</definedName>
    <definedName name="Z_2CECDFF1_39DC_449B_9F9F_D1B318E16582_.wvu.FilterData" localSheetId="0" hidden="1">'2019 для печати'!$A$4:$EZ$11</definedName>
    <definedName name="Z_2CECDFF1_39DC_449B_9F9F_D1B318E16582_.wvu.FilterData" localSheetId="1" hidden="1">Тарифы!$A$4:$EZ$16</definedName>
    <definedName name="Z_2D7D839B_4A1F_4D4B_BB00_F5B8B93524E6_.wvu.FilterData" localSheetId="0" hidden="1">'2019 для печати'!$A$4:$EZ$11</definedName>
    <definedName name="Z_2D7D839B_4A1F_4D4B_BB00_F5B8B93524E6_.wvu.FilterData" localSheetId="1" hidden="1">Тарифы!$A$4:$EZ$16</definedName>
    <definedName name="Z_2FBCFDD5_A77D_43BD_9A4D_64EED173B232_.wvu.FilterData" localSheetId="0" hidden="1">'2019 для печати'!$A$4:$EZ$11</definedName>
    <definedName name="Z_2FBCFDD5_A77D_43BD_9A4D_64EED173B232_.wvu.FilterData" localSheetId="1" hidden="1">Тарифы!$A$4:$EZ$16</definedName>
    <definedName name="Z_30738553_F06A_46A0_830D_EB92A356BA3C_.wvu.FilterData" localSheetId="0" hidden="1">'2019 для печати'!$A$4:$EZ$11</definedName>
    <definedName name="Z_30738553_F06A_46A0_830D_EB92A356BA3C_.wvu.FilterData" localSheetId="1" hidden="1">Тарифы!$A$4:$EZ$16</definedName>
    <definedName name="Z_33EB58C0_0773_4F24_8457_2D2D5ABEC4E1_.wvu.FilterData" localSheetId="0" hidden="1">'2019 для печати'!$A$4:$EZ$11</definedName>
    <definedName name="Z_33EB58C0_0773_4F24_8457_2D2D5ABEC4E1_.wvu.FilterData" localSheetId="1" hidden="1">Тарифы!$A$4:$EZ$16</definedName>
    <definedName name="Z_3522301A_5A5E_4547_916B_336D9ADAA1AB_.wvu.FilterData" localSheetId="0" hidden="1">'2019 для печати'!$A$4:$EZ$11</definedName>
    <definedName name="Z_3522301A_5A5E_4547_916B_336D9ADAA1AB_.wvu.FilterData" localSheetId="1" hidden="1">Тарифы!$A$4:$EZ$16</definedName>
    <definedName name="Z_38221973_59AE_4330_9F57_735BCFA4385C_.wvu.FilterData" localSheetId="0" hidden="1">'2019 для печати'!$A$4:$EZ$11</definedName>
    <definedName name="Z_38221973_59AE_4330_9F57_735BCFA4385C_.wvu.FilterData" localSheetId="1" hidden="1">Тарифы!$A$4:$EZ$16</definedName>
    <definedName name="Z_3A03BB0E_D938_42BB_8992_CF58ED514E4B_.wvu.FilterData" localSheetId="0" hidden="1">'2019 для печати'!$A$4:$EZ$11</definedName>
    <definedName name="Z_3A03BB0E_D938_42BB_8992_CF58ED514E4B_.wvu.FilterData" localSheetId="1" hidden="1">Тарифы!$A$4:$EZ$16</definedName>
    <definedName name="Z_3A38BAC5_2031_4BE7_B3E3_8A7410A78A5D_.wvu.FilterData" localSheetId="0" hidden="1">'2019 для печати'!$A$4:$EZ$11</definedName>
    <definedName name="Z_3A38BAC5_2031_4BE7_B3E3_8A7410A78A5D_.wvu.FilterData" localSheetId="1" hidden="1">Тарифы!$A$4:$EZ$16</definedName>
    <definedName name="Z_3A9DCED9_884F_44CA_B134_51035757E46E_.wvu.FilterData" localSheetId="0" hidden="1">'2019 для печати'!$A$4:$EZ$11</definedName>
    <definedName name="Z_3A9DCED9_884F_44CA_B134_51035757E46E_.wvu.FilterData" localSheetId="1" hidden="1">Тарифы!$A$4:$EZ$16</definedName>
    <definedName name="Z_3C93BC09_B1D4_4D50_B293_03B8F18F993E_.wvu.FilterData" localSheetId="0" hidden="1">'2019 для печати'!$A$4:$EZ$11</definedName>
    <definedName name="Z_3C93BC09_B1D4_4D50_B293_03B8F18F993E_.wvu.FilterData" localSheetId="1" hidden="1">Тарифы!$A$4:$EZ$16</definedName>
    <definedName name="Z_3EFCF8B9_7B6E_45C2_8966_123568DE1C5C_.wvu.FilterData" localSheetId="0" hidden="1">'2019 для печати'!$A$4:$EZ$11</definedName>
    <definedName name="Z_3EFCF8B9_7B6E_45C2_8966_123568DE1C5C_.wvu.FilterData" localSheetId="1" hidden="1">Тарифы!$A$4:$EZ$16</definedName>
    <definedName name="Z_48A660F6_809D_4E0C_BD70_F2977C7B57CD_.wvu.FilterData" localSheetId="0" hidden="1">'2019 для печати'!$A$4:$EZ$11</definedName>
    <definedName name="Z_48A660F6_809D_4E0C_BD70_F2977C7B57CD_.wvu.FilterData" localSheetId="1" hidden="1">Тарифы!$A$4:$EZ$16</definedName>
    <definedName name="Z_49C79D68_7710_447A_AD77_A5B374E8A218_.wvu.FilterData" localSheetId="0" hidden="1">'2019 для печати'!$A$4:$EZ$11</definedName>
    <definedName name="Z_49C79D68_7710_447A_AD77_A5B374E8A218_.wvu.FilterData" localSheetId="1" hidden="1">Тарифы!$A$4:$EZ$16</definedName>
    <definedName name="Z_4B975A2C_1414_457D_94CF_E4B212482040_.wvu.FilterData" localSheetId="0" hidden="1">'2019 для печати'!$A$4:$EZ$11</definedName>
    <definedName name="Z_4B975A2C_1414_457D_94CF_E4B212482040_.wvu.FilterData" localSheetId="1" hidden="1">Тарифы!$A$4:$EZ$16</definedName>
    <definedName name="Z_4C533BD1_CAC9_4F9A_81BC_E46A1E45EA58_.wvu.FilterData" localSheetId="0" hidden="1">'2019 для печати'!$A$4:$EZ$11</definedName>
    <definedName name="Z_4C533BD1_CAC9_4F9A_81BC_E46A1E45EA58_.wvu.FilterData" localSheetId="1" hidden="1">Тарифы!$A$4:$EZ$16</definedName>
    <definedName name="Z_4D2418CA_8541_419E_896C_A0F31A5341FA_.wvu.FilterData" localSheetId="0" hidden="1">'2019 для печати'!$A$4:$EZ$11</definedName>
    <definedName name="Z_4D2418CA_8541_419E_896C_A0F31A5341FA_.wvu.FilterData" localSheetId="1" hidden="1">Тарифы!$A$4:$EZ$16</definedName>
    <definedName name="Z_4F1A9592_9C43_41CC_AE86_926A0C6273ED_.wvu.FilterData" localSheetId="0" hidden="1">'2019 для печати'!$A$4:$EZ$11</definedName>
    <definedName name="Z_4F1A9592_9C43_41CC_AE86_926A0C6273ED_.wvu.FilterData" localSheetId="1" hidden="1">Тарифы!$A$4:$EZ$16</definedName>
    <definedName name="Z_4F3CB1B6_3B05_4707_8345_FB3EC891D19A_.wvu.FilterData" localSheetId="0" hidden="1">'2019 для печати'!$A$4:$EZ$11</definedName>
    <definedName name="Z_4F3CB1B6_3B05_4707_8345_FB3EC891D19A_.wvu.FilterData" localSheetId="1" hidden="1">Тарифы!$A$4:$EZ$16</definedName>
    <definedName name="Z_513DCD77_834A_4156_BD0E_3C086409DFBD_.wvu.FilterData" localSheetId="0" hidden="1">'2019 для печати'!$A$4:$EZ$11</definedName>
    <definedName name="Z_513DCD77_834A_4156_BD0E_3C086409DFBD_.wvu.FilterData" localSheetId="1" hidden="1">Тарифы!$A$4:$EZ$16</definedName>
    <definedName name="Z_5641FD34_6436_4227_B6AB_5EFAC1A59A5A_.wvu.FilterData" localSheetId="0" hidden="1">'2019 для печати'!$A$4:$EZ$11</definedName>
    <definedName name="Z_5641FD34_6436_4227_B6AB_5EFAC1A59A5A_.wvu.FilterData" localSheetId="1" hidden="1">Тарифы!$A$4:$EZ$16</definedName>
    <definedName name="Z_57935109_1DEC_4F17_A130_AABDF7EA4616_.wvu.FilterData" localSheetId="0" hidden="1">'2019 для печати'!$A$4:$EZ$11</definedName>
    <definedName name="Z_57935109_1DEC_4F17_A130_AABDF7EA4616_.wvu.FilterData" localSheetId="1" hidden="1">Тарифы!$A$4:$EZ$16</definedName>
    <definedName name="Z_5967C3C3_1912_4B62_98B9_B0405581BC6F_.wvu.FilterData" localSheetId="0" hidden="1">'2019 для печати'!$A$4:$EZ$11</definedName>
    <definedName name="Z_5967C3C3_1912_4B62_98B9_B0405581BC6F_.wvu.FilterData" localSheetId="1" hidden="1">Тарифы!$A$4:$EZ$16</definedName>
    <definedName name="Z_5AE1406E_BBAE_4E31_8370_975493BBA52A_.wvu.FilterData" localSheetId="0" hidden="1">'2019 для печати'!$A$4:$EZ$11</definedName>
    <definedName name="Z_5AE1406E_BBAE_4E31_8370_975493BBA52A_.wvu.FilterData" localSheetId="1" hidden="1">Тарифы!$A$4:$EZ$16</definedName>
    <definedName name="Z_5AF2DC2B_EF8E_4F60_9C02_AA133D3773D5_.wvu.FilterData" localSheetId="0" hidden="1">'2019 для печати'!$A$4:$EZ$11</definedName>
    <definedName name="Z_5AF2DC2B_EF8E_4F60_9C02_AA133D3773D5_.wvu.FilterData" localSheetId="1" hidden="1">Тарифы!$A$4:$EZ$16</definedName>
    <definedName name="Z_5CDDEC59_CD08_4BF6_BDDD_EDEB4AEE2F8F_.wvu.FilterData" localSheetId="0" hidden="1">'2019 для печати'!$A$4:$EZ$11</definedName>
    <definedName name="Z_5CDDEC59_CD08_4BF6_BDDD_EDEB4AEE2F8F_.wvu.FilterData" localSheetId="1" hidden="1">Тарифы!$A$4:$EZ$16</definedName>
    <definedName name="Z_5CEB1A0F_5F29_45A7_AEE6_1BA8D525AAFA_.wvu.FilterData" localSheetId="0" hidden="1">'2019 для печати'!$A$4:$EZ$11</definedName>
    <definedName name="Z_5CEB1A0F_5F29_45A7_AEE6_1BA8D525AAFA_.wvu.FilterData" localSheetId="1" hidden="1">Тарифы!$A$4:$EZ$16</definedName>
    <definedName name="Z_5FF23657_C758_40E1_93C2_1B8FB531A088_.wvu.FilterData" localSheetId="0" hidden="1">'2019 для печати'!$A$4:$EZ$11</definedName>
    <definedName name="Z_5FF23657_C758_40E1_93C2_1B8FB531A088_.wvu.FilterData" localSheetId="1" hidden="1">Тарифы!$A$4:$EZ$16</definedName>
    <definedName name="Z_60584A8E_B129_41B2_AFC2_7505C5912654_.wvu.FilterData" localSheetId="0" hidden="1">'2019 для печати'!$A$4:$EZ$11</definedName>
    <definedName name="Z_60584A8E_B129_41B2_AFC2_7505C5912654_.wvu.FilterData" localSheetId="1" hidden="1">Тарифы!$A$4:$EZ$16</definedName>
    <definedName name="Z_60F5C829_EB64_40F6_9D63_5D255149A25D_.wvu.FilterData" localSheetId="0" hidden="1">'2019 для печати'!$A$4:$EZ$11</definedName>
    <definedName name="Z_60F5C829_EB64_40F6_9D63_5D255149A25D_.wvu.FilterData" localSheetId="1" hidden="1">Тарифы!$A$4:$EZ$16</definedName>
    <definedName name="Z_61A1D661_0C42_41DF_8ECA_622F042CDEFC_.wvu.FilterData" localSheetId="0" hidden="1">'2019 для печати'!$A$4:$EZ$11</definedName>
    <definedName name="Z_61A1D661_0C42_41DF_8ECA_622F042CDEFC_.wvu.FilterData" localSheetId="1" hidden="1">Тарифы!$A$4:$EZ$16</definedName>
    <definedName name="Z_61B95D3C_18C7_4B3B_A91E_D4C7E79C5FF9_.wvu.FilterData" localSheetId="0" hidden="1">'2019 для печати'!$A$4:$EZ$11</definedName>
    <definedName name="Z_61B95D3C_18C7_4B3B_A91E_D4C7E79C5FF9_.wvu.FilterData" localSheetId="1" hidden="1">Тарифы!$A$4:$EZ$16</definedName>
    <definedName name="Z_61CE33E1_BA46_452A_B316_6AF6AAE50AED_.wvu.FilterData" localSheetId="0" hidden="1">'2019 для печати'!$A$4:$EZ$11</definedName>
    <definedName name="Z_61CE33E1_BA46_452A_B316_6AF6AAE50AED_.wvu.FilterData" localSheetId="1" hidden="1">Тарифы!$A$4:$EZ$16</definedName>
    <definedName name="Z_64225E06_9272_4874_8632_B7CD9E67AC7A_.wvu.FilterData" localSheetId="0" hidden="1">'2019 для печати'!$A$4:$EZ$11</definedName>
    <definedName name="Z_64225E06_9272_4874_8632_B7CD9E67AC7A_.wvu.FilterData" localSheetId="1" hidden="1">Тарифы!$A$4:$EZ$16</definedName>
    <definedName name="Z_66B0D132_A05D_4E7A_851D_15AE0128AD11_.wvu.FilterData" localSheetId="0" hidden="1">'2019 для печати'!$A$4:$EZ$11</definedName>
    <definedName name="Z_66B0D132_A05D_4E7A_851D_15AE0128AD11_.wvu.FilterData" localSheetId="1" hidden="1">Тарифы!$A$4:$EZ$16</definedName>
    <definedName name="Z_6C2230EA_92AB_4CCD_B0BC_0A2CBED3B4FC_.wvu.FilterData" localSheetId="0" hidden="1">'2019 для печати'!$A$4:$EZ$11</definedName>
    <definedName name="Z_6C2230EA_92AB_4CCD_B0BC_0A2CBED3B4FC_.wvu.FilterData" localSheetId="1" hidden="1">Тарифы!$A$4:$EZ$16</definedName>
    <definedName name="Z_6CBCA0AF_E0CD_47C6_A9F2_04C86C0F71AF_.wvu.FilterData" localSheetId="0" hidden="1">'2019 для печати'!$A$4:$EZ$11</definedName>
    <definedName name="Z_6CBCA0AF_E0CD_47C6_A9F2_04C86C0F71AF_.wvu.FilterData" localSheetId="1" hidden="1">Тарифы!$A$4:$EZ$16</definedName>
    <definedName name="Z_6CFEC0A5_3E05_4714_99E3_2C60249F46CB_.wvu.FilterData" localSheetId="0" hidden="1">'2019 для печати'!$A$4:$EZ$11</definedName>
    <definedName name="Z_6CFEC0A5_3E05_4714_99E3_2C60249F46CB_.wvu.FilterData" localSheetId="1" hidden="1">Тарифы!$A$4:$EZ$16</definedName>
    <definedName name="Z_6D7451AB_0520_47F5_BE7C_40DE17E9B707_.wvu.FilterData" localSheetId="0" hidden="1">'2019 для печати'!$A$4:$EZ$11</definedName>
    <definedName name="Z_6D7451AB_0520_47F5_BE7C_40DE17E9B707_.wvu.FilterData" localSheetId="1" hidden="1">Тарифы!$A$4:$EZ$16</definedName>
    <definedName name="Z_71E1CB7C_3C95_4BF0_AE55_C261A31FAF00_.wvu.FilterData" localSheetId="0" hidden="1">'2019 для печати'!$A$4:$EZ$11</definedName>
    <definedName name="Z_71E1CB7C_3C95_4BF0_AE55_C261A31FAF00_.wvu.FilterData" localSheetId="1" hidden="1">Тарифы!$A$4:$EZ$16</definedName>
    <definedName name="Z_72DAA6B4_71D6_47D2_88DE_60B5035B7ECC_.wvu.FilterData" localSheetId="0" hidden="1">'2019 для печати'!$A$4:$EZ$11</definedName>
    <definedName name="Z_72DAA6B4_71D6_47D2_88DE_60B5035B7ECC_.wvu.FilterData" localSheetId="1" hidden="1">Тарифы!$A$4:$EZ$16</definedName>
    <definedName name="Z_75528224_D097_40D6_A1E4_6F8F6B1D6780_.wvu.FilterData" localSheetId="0" hidden="1">'2019 для печати'!$A$4:$EZ$11</definedName>
    <definedName name="Z_75528224_D097_40D6_A1E4_6F8F6B1D6780_.wvu.FilterData" localSheetId="1" hidden="1">Тарифы!$A$4:$EZ$16</definedName>
    <definedName name="Z_771CF353_E399_4A8B_8F80_91A23D1FABE3_.wvu.FilterData" localSheetId="0" hidden="1">'2019 для печати'!$A$4:$EZ$11</definedName>
    <definedName name="Z_771CF353_E399_4A8B_8F80_91A23D1FABE3_.wvu.FilterData" localSheetId="1" hidden="1">Тарифы!$A$4:$EZ$16</definedName>
    <definedName name="Z_7B40672E_52E9_4D67_9DD8_92FF44CAE2CA_.wvu.FilterData" localSheetId="0" hidden="1">'2019 для печати'!$A$4:$EZ$11</definedName>
    <definedName name="Z_7B40672E_52E9_4D67_9DD8_92FF44CAE2CA_.wvu.FilterData" localSheetId="1" hidden="1">Тарифы!$A$4:$EZ$16</definedName>
    <definedName name="Z_7C13E0B3_8945_4AE0_9930_4111C860FF16_.wvu.FilterData" localSheetId="0" hidden="1">'2019 для печати'!$A$4:$EZ$11</definedName>
    <definedName name="Z_7C13E0B3_8945_4AE0_9930_4111C860FF16_.wvu.FilterData" localSheetId="1" hidden="1">Тарифы!$A$4:$EZ$16</definedName>
    <definedName name="Z_7CDECF42_7BE8_4F46_97CF_AB1BD81ABB38_.wvu.FilterData" localSheetId="0" hidden="1">'2019 для печати'!$A$4:$EZ$11</definedName>
    <definedName name="Z_7CDECF42_7BE8_4F46_97CF_AB1BD81ABB38_.wvu.FilterData" localSheetId="1" hidden="1">Тарифы!$A$4:$EZ$16</definedName>
    <definedName name="Z_7DBD6F15_8710_4B2A_89F1_49032C570A03_.wvu.FilterData" localSheetId="0" hidden="1">'2019 для печати'!$A$4:$EZ$11</definedName>
    <definedName name="Z_7DBD6F15_8710_4B2A_89F1_49032C570A03_.wvu.FilterData" localSheetId="1" hidden="1">Тарифы!$A$4:$EZ$16</definedName>
    <definedName name="Z_7E871030_6A83_416E_BA8A_AC1101014708_.wvu.FilterData" localSheetId="0" hidden="1">'2019 для печати'!$A$1:$A$11</definedName>
    <definedName name="Z_7E871030_6A83_416E_BA8A_AC1101014708_.wvu.FilterData" localSheetId="1" hidden="1">Тарифы!$A$1:$A$16</definedName>
    <definedName name="Z_7F71978D_0068_42AB_A338_CACBDE764094_.wvu.FilterData" localSheetId="0" hidden="1">'2019 для печати'!$A$4:$EZ$11</definedName>
    <definedName name="Z_7F71978D_0068_42AB_A338_CACBDE764094_.wvu.FilterData" localSheetId="1" hidden="1">Тарифы!$A$4:$EZ$16</definedName>
    <definedName name="Z_7FFADBF8_5872_40AA_9C17_050ECA7813ED_.wvu.FilterData" localSheetId="0" hidden="1">'2019 для печати'!$A$4:$EZ$11</definedName>
    <definedName name="Z_7FFADBF8_5872_40AA_9C17_050ECA7813ED_.wvu.FilterData" localSheetId="1" hidden="1">Тарифы!$A$4:$EZ$16</definedName>
    <definedName name="Z_80480F96_69C5_4D99_991B_AFE9FA990A2F_.wvu.FilterData" localSheetId="0" hidden="1">'2019 для печати'!$A$4:$EZ$11</definedName>
    <definedName name="Z_80480F96_69C5_4D99_991B_AFE9FA990A2F_.wvu.FilterData" localSheetId="1" hidden="1">Тарифы!$A$4:$EZ$16</definedName>
    <definedName name="Z_8082ADF7_5B57_4588_AE3C_6E51F2CB8A41_.wvu.FilterData" localSheetId="0" hidden="1">'2019 для печати'!$A$4:$EZ$11</definedName>
    <definedName name="Z_8082ADF7_5B57_4588_AE3C_6E51F2CB8A41_.wvu.FilterData" localSheetId="1" hidden="1">Тарифы!$A$4:$EZ$16</definedName>
    <definedName name="Z_82FC8B64_A56F_4C5A_833A_E663A8D82B89_.wvu.FilterData" localSheetId="0" hidden="1">'2019 для печати'!$A$4:$EZ$11</definedName>
    <definedName name="Z_82FC8B64_A56F_4C5A_833A_E663A8D82B89_.wvu.FilterData" localSheetId="1" hidden="1">Тарифы!$A$4:$EZ$16</definedName>
    <definedName name="Z_84E339DB_31BE_4CF5_A6C5_2E647EAB54E7_.wvu.FilterData" localSheetId="0" hidden="1">'2019 для печати'!$A$4:$EZ$11</definedName>
    <definedName name="Z_84E339DB_31BE_4CF5_A6C5_2E647EAB54E7_.wvu.FilterData" localSheetId="1" hidden="1">Тарифы!$A$4:$EZ$16</definedName>
    <definedName name="Z_8509482A_7C43_4593_99F5_22CA83893506_.wvu.FilterData" localSheetId="0" hidden="1">'2019 для печати'!$A$4:$EZ$11</definedName>
    <definedName name="Z_8509482A_7C43_4593_99F5_22CA83893506_.wvu.FilterData" localSheetId="1" hidden="1">Тарифы!$A$4:$EZ$16</definedName>
    <definedName name="Z_85AB2A5C_6704_4C73_93B9_40FE792E7DBF_.wvu.FilterData" localSheetId="0" hidden="1">'2019 для печати'!$A$4:$EZ$11</definedName>
    <definedName name="Z_85AB2A5C_6704_4C73_93B9_40FE792E7DBF_.wvu.FilterData" localSheetId="1" hidden="1">Тарифы!$A$4:$EZ$16</definedName>
    <definedName name="Z_87C80142_1939_437E_8100_8E7CC2D17BC8_.wvu.FilterData" localSheetId="0" hidden="1">'2019 для печати'!$A$4:$EZ$11</definedName>
    <definedName name="Z_87C80142_1939_437E_8100_8E7CC2D17BC8_.wvu.FilterData" localSheetId="1" hidden="1">Тарифы!$A$4:$EZ$16</definedName>
    <definedName name="Z_8AD1FF23_DD81_4D62_90D4_99ECECAB5647_.wvu.FilterData" localSheetId="0" hidden="1">'2019 для печати'!$A$4:$EZ$11</definedName>
    <definedName name="Z_8AD1FF23_DD81_4D62_90D4_99ECECAB5647_.wvu.FilterData" localSheetId="1" hidden="1">Тарифы!$A$4:$EZ$16</definedName>
    <definedName name="Z_8B822990_DFC2_48AF_B82B_07D756BEEA4A_.wvu.FilterData" localSheetId="0" hidden="1">'2019 для печати'!$A$4:$EZ$11</definedName>
    <definedName name="Z_8B822990_DFC2_48AF_B82B_07D756BEEA4A_.wvu.FilterData" localSheetId="1" hidden="1">Тарифы!$A$4:$EZ$16</definedName>
    <definedName name="Z_8C498BB5_D7C6_4605_BCCD_F97613471CC4_.wvu.FilterData" localSheetId="0" hidden="1">'2019 для печати'!$A$4:$EZ$11</definedName>
    <definedName name="Z_8C498BB5_D7C6_4605_BCCD_F97613471CC4_.wvu.FilterData" localSheetId="1" hidden="1">Тарифы!$A$4:$EZ$16</definedName>
    <definedName name="Z_8EA32679_C766_46DB_A797_C7920C08D5BB_.wvu.FilterData" localSheetId="0" hidden="1">'2019 для печати'!$A$4:$EZ$11</definedName>
    <definedName name="Z_8EA32679_C766_46DB_A797_C7920C08D5BB_.wvu.FilterData" localSheetId="1" hidden="1">Тарифы!$A$4:$EZ$16</definedName>
    <definedName name="Z_8EBBE99A_60ED_44C2_B52A_69D538E09432_.wvu.FilterData" localSheetId="0" hidden="1">'2019 для печати'!$A$4:$EZ$11</definedName>
    <definedName name="Z_8EBBE99A_60ED_44C2_B52A_69D538E09432_.wvu.FilterData" localSheetId="1" hidden="1">Тарифы!$A$4:$EZ$16</definedName>
    <definedName name="Z_8EEE14B6_9122_4198_96AA_44B96135FA24_.wvu.FilterData" localSheetId="0" hidden="1">'2019 для печати'!$A$4:$EZ$11</definedName>
    <definedName name="Z_8EEE14B6_9122_4198_96AA_44B96135FA24_.wvu.FilterData" localSheetId="1" hidden="1">Тарифы!$A$4:$EZ$16</definedName>
    <definedName name="Z_8F28EC8A_91AF_4757_ADF3_88E4EC75CDE5_.wvu.FilterData" localSheetId="0" hidden="1">'2019 для печати'!$A$4:$EZ$11</definedName>
    <definedName name="Z_8F28EC8A_91AF_4757_ADF3_88E4EC75CDE5_.wvu.FilterData" localSheetId="1" hidden="1">Тарифы!$A$4:$EZ$16</definedName>
    <definedName name="Z_8F9CA954_CAFD_4FCD_85E3_2C70094ADF91_.wvu.Cols" localSheetId="0" hidden="1">'2019 для печати'!$F:$F</definedName>
    <definedName name="Z_8F9CA954_CAFD_4FCD_85E3_2C70094ADF91_.wvu.Cols" localSheetId="1" hidden="1">Тарифы!$F:$F</definedName>
    <definedName name="Z_8F9CA954_CAFD_4FCD_85E3_2C70094ADF91_.wvu.FilterData" localSheetId="0" hidden="1">'2019 для печати'!$A$4:$EZ$11</definedName>
    <definedName name="Z_8F9CA954_CAFD_4FCD_85E3_2C70094ADF91_.wvu.FilterData" localSheetId="1" hidden="1">Тарифы!$A$4:$EZ$16</definedName>
    <definedName name="Z_8FC788E7_8D72_42E0_ACC5_443F0ACF2126_.wvu.FilterData" localSheetId="0" hidden="1">'2019 для печати'!$A$4:$EZ$11</definedName>
    <definedName name="Z_8FC788E7_8D72_42E0_ACC5_443F0ACF2126_.wvu.FilterData" localSheetId="1" hidden="1">Тарифы!$A$4:$EZ$16</definedName>
    <definedName name="Z_9002DA4F_3106_4020_A434_F4B9BEA049AB_.wvu.FilterData" localSheetId="0" hidden="1">'2019 для печати'!$A$4:$EZ$11</definedName>
    <definedName name="Z_9002DA4F_3106_4020_A434_F4B9BEA049AB_.wvu.FilterData" localSheetId="1" hidden="1">Тарифы!$A$4:$EZ$16</definedName>
    <definedName name="Z_91505FD6_A95D_4958_8B84_D7B51CE754FB_.wvu.FilterData" localSheetId="0" hidden="1">'2019 для печати'!$A$4:$EZ$11</definedName>
    <definedName name="Z_91505FD6_A95D_4958_8B84_D7B51CE754FB_.wvu.FilterData" localSheetId="1" hidden="1">Тарифы!$A$4:$EZ$16</definedName>
    <definedName name="Z_9174A4E2_FE7B_4E1E_99A5_B752356FE279_.wvu.FilterData" localSheetId="0" hidden="1">'2019 для печати'!$A$4:$EZ$11</definedName>
    <definedName name="Z_9174A4E2_FE7B_4E1E_99A5_B752356FE279_.wvu.FilterData" localSheetId="1" hidden="1">Тарифы!$A$4:$EZ$16</definedName>
    <definedName name="Z_91DC5AAC_2246_41A9_B370_29557D5552F0_.wvu.FilterData" localSheetId="0" hidden="1">'2019 для печати'!$A$4:$EZ$11</definedName>
    <definedName name="Z_91DC5AAC_2246_41A9_B370_29557D5552F0_.wvu.FilterData" localSheetId="1" hidden="1">Тарифы!$A$4:$EZ$16</definedName>
    <definedName name="Z_91F1B703_57EF_49C0_AE97_B0F94E5F8776_.wvu.FilterData" localSheetId="0" hidden="1">'2019 для печати'!$A$4:$EZ$11</definedName>
    <definedName name="Z_91F1B703_57EF_49C0_AE97_B0F94E5F8776_.wvu.FilterData" localSheetId="1" hidden="1">Тарифы!$A$4:$EZ$16</definedName>
    <definedName name="Z_93DEDB35_96EE_4044_B2CF_A7EE4F02E933_.wvu.FilterData" localSheetId="0" hidden="1">'2019 для печати'!$A$4:$EZ$11</definedName>
    <definedName name="Z_93DEDB35_96EE_4044_B2CF_A7EE4F02E933_.wvu.FilterData" localSheetId="1" hidden="1">Тарифы!$A$4:$EZ$16</definedName>
    <definedName name="Z_94D5169A_A6B1_471D_8089_FDB375C521BB_.wvu.FilterData" localSheetId="0" hidden="1">'2019 для печати'!$A$4:$EZ$11</definedName>
    <definedName name="Z_94D5169A_A6B1_471D_8089_FDB375C521BB_.wvu.FilterData" localSheetId="1" hidden="1">Тарифы!$A$4:$EZ$16</definedName>
    <definedName name="Z_94F73BCB_8209_435C_9ECE_5BF577810138_.wvu.FilterData" localSheetId="0" hidden="1">'2019 для печати'!$A$4:$EZ$11</definedName>
    <definedName name="Z_94F73BCB_8209_435C_9ECE_5BF577810138_.wvu.FilterData" localSheetId="1" hidden="1">Тарифы!$A$4:$EZ$16</definedName>
    <definedName name="Z_94FAA557_8D15_4F34_90AC_448F30CAAB4B_.wvu.FilterData" localSheetId="0" hidden="1">'2019 для печати'!$A$4:$EZ$11</definedName>
    <definedName name="Z_94FAA557_8D15_4F34_90AC_448F30CAAB4B_.wvu.FilterData" localSheetId="1" hidden="1">Тарифы!$A$4:$EZ$16</definedName>
    <definedName name="Z_959810FB_40B1_4221_942E_A309B086B32B_.wvu.FilterData" localSheetId="0" hidden="1">'2019 для печати'!$A$4:$EZ$11</definedName>
    <definedName name="Z_959810FB_40B1_4221_942E_A309B086B32B_.wvu.FilterData" localSheetId="1" hidden="1">Тарифы!$A$4:$EZ$16</definedName>
    <definedName name="Z_985ED35C_C9C9_4709_9689_4953B77EE16C_.wvu.FilterData" localSheetId="0" hidden="1">'2019 для печати'!$A$4:$EZ$11</definedName>
    <definedName name="Z_985ED35C_C9C9_4709_9689_4953B77EE16C_.wvu.FilterData" localSheetId="1" hidden="1">Тарифы!$A$4:$EZ$16</definedName>
    <definedName name="Z_9A04853B_804E_48DD_88C7_F9D812268FE5_.wvu.FilterData" localSheetId="0" hidden="1">'2019 для печати'!$A$4:$EZ$11</definedName>
    <definedName name="Z_9A04853B_804E_48DD_88C7_F9D812268FE5_.wvu.FilterData" localSheetId="1" hidden="1">Тарифы!$A$4:$EZ$16</definedName>
    <definedName name="Z_9A88E7DB_9FB2_4F1D_B3FF_0D11BA2EC0F9_.wvu.FilterData" localSheetId="0" hidden="1">'2019 для печати'!$A$4:$EZ$11</definedName>
    <definedName name="Z_9A88E7DB_9FB2_4F1D_B3FF_0D11BA2EC0F9_.wvu.FilterData" localSheetId="1" hidden="1">Тарифы!$A$4:$EZ$16</definedName>
    <definedName name="Z_9A9D599C_2C9D_4AAA_8A36_BACB5BCE867D_.wvu.FilterData" localSheetId="0" hidden="1">'2019 для печати'!$A$4:$EZ$11</definedName>
    <definedName name="Z_9A9D599C_2C9D_4AAA_8A36_BACB5BCE867D_.wvu.FilterData" localSheetId="1" hidden="1">Тарифы!$A$4:$EZ$16</definedName>
    <definedName name="Z_9B2F291F_00EA_4AF4_95D2_5C5DBE639719_.wvu.FilterData" localSheetId="0" hidden="1">'2019 для печати'!$A$4:$EZ$11</definedName>
    <definedName name="Z_9B2F291F_00EA_4AF4_95D2_5C5DBE639719_.wvu.FilterData" localSheetId="1" hidden="1">Тарифы!$A$4:$EZ$16</definedName>
    <definedName name="Z_9F99E4DD_3E60_41F0_ACB2_C07F0ACE5231_.wvu.FilterData" localSheetId="0" hidden="1">'2019 для печати'!$A$4:$EZ$11</definedName>
    <definedName name="Z_9F99E4DD_3E60_41F0_ACB2_C07F0ACE5231_.wvu.FilterData" localSheetId="1" hidden="1">Тарифы!$A$4:$EZ$16</definedName>
    <definedName name="Z_A2D07C92_257C_40F2_A785_744F2A172141_.wvu.FilterData" localSheetId="0" hidden="1">'2019 для печати'!$A$4:$EZ$11</definedName>
    <definedName name="Z_A2D07C92_257C_40F2_A785_744F2A172141_.wvu.FilterData" localSheetId="1" hidden="1">Тарифы!$A$4:$EZ$16</definedName>
    <definedName name="Z_A370F796_B212_482A_9C97_A64A783CB260_.wvu.FilterData" localSheetId="0" hidden="1">'2019 для печати'!$A$4:$EZ$11</definedName>
    <definedName name="Z_A370F796_B212_482A_9C97_A64A783CB260_.wvu.FilterData" localSheetId="1" hidden="1">Тарифы!$A$4:$EZ$16</definedName>
    <definedName name="Z_A4360B5E_2899_4953_B68F_BD5DEB264B7D_.wvu.FilterData" localSheetId="0" hidden="1">'2019 для печати'!$A$4:$EZ$11</definedName>
    <definedName name="Z_A4360B5E_2899_4953_B68F_BD5DEB264B7D_.wvu.FilterData" localSheetId="1" hidden="1">Тарифы!$A$4:$EZ$16</definedName>
    <definedName name="Z_A81F920E_53B0_41F9_B7F6_3D890C0040EF_.wvu.FilterData" localSheetId="0" hidden="1">'2019 для печати'!$A$4:$EZ$11</definedName>
    <definedName name="Z_A81F920E_53B0_41F9_B7F6_3D890C0040EF_.wvu.FilterData" localSheetId="1" hidden="1">Тарифы!$A$4:$EZ$16</definedName>
    <definedName name="Z_A87F253F_5046_46BF_A6CE_E890FD07B548_.wvu.FilterData" localSheetId="0" hidden="1">'2019 для печати'!$A$4:$EZ$11</definedName>
    <definedName name="Z_A87F253F_5046_46BF_A6CE_E890FD07B548_.wvu.FilterData" localSheetId="1" hidden="1">Тарифы!$A$4:$EZ$16</definedName>
    <definedName name="Z_A8F5F628_9D9A_43E3_B857_F800ABF619DB_.wvu.FilterData" localSheetId="0" hidden="1">'2019 для печати'!$A$4:$EZ$11</definedName>
    <definedName name="Z_A8F5F628_9D9A_43E3_B857_F800ABF619DB_.wvu.FilterData" localSheetId="1" hidden="1">Тарифы!$A$4:$EZ$16</definedName>
    <definedName name="Z_AA1011B6_E1D9_4F6D_BF24_2B6455FE303F_.wvu.FilterData" localSheetId="0" hidden="1">'2019 для печати'!$A$4:$EZ$11</definedName>
    <definedName name="Z_AA1011B6_E1D9_4F6D_BF24_2B6455FE303F_.wvu.FilterData" localSheetId="1" hidden="1">Тарифы!$A$4:$EZ$16</definedName>
    <definedName name="Z_AAC14B34_E1DD_4356_B9CC_787E569903E6_.wvu.FilterData" localSheetId="0" hidden="1">'2019 для печати'!$A$4:$EZ$11</definedName>
    <definedName name="Z_AAC14B34_E1DD_4356_B9CC_787E569903E6_.wvu.FilterData" localSheetId="1" hidden="1">Тарифы!$A$4:$EZ$16</definedName>
    <definedName name="Z_ABF02758_4883_4FB6_AA99_81077B222D20_.wvu.FilterData" localSheetId="0" hidden="1">'2019 для печати'!$A$4:$EZ$11</definedName>
    <definedName name="Z_ABF02758_4883_4FB6_AA99_81077B222D20_.wvu.FilterData" localSheetId="1" hidden="1">Тарифы!$A$4:$EZ$16</definedName>
    <definedName name="Z_AD0710D7_1F2C_4FA5_A2A0_7584CFDDEEEB_.wvu.FilterData" localSheetId="0" hidden="1">'2019 для печати'!$A$4:$EZ$11</definedName>
    <definedName name="Z_AD0710D7_1F2C_4FA5_A2A0_7584CFDDEEEB_.wvu.FilterData" localSheetId="1" hidden="1">Тарифы!$A$4:$EZ$16</definedName>
    <definedName name="Z_AE7D7C24_92BD_47AB_9EE4_EAC8A219A8C0_.wvu.FilterData" localSheetId="0" hidden="1">'2019 для печати'!$A$4:$EZ$11</definedName>
    <definedName name="Z_AE7D7C24_92BD_47AB_9EE4_EAC8A219A8C0_.wvu.FilterData" localSheetId="1" hidden="1">Тарифы!$A$4:$EZ$16</definedName>
    <definedName name="Z_AFF8647A_1D7D_48BF_B74E_AA277F1E4445_.wvu.FilterData" localSheetId="0" hidden="1">'2019 для печати'!$A$4:$EZ$11</definedName>
    <definedName name="Z_AFF8647A_1D7D_48BF_B74E_AA277F1E4445_.wvu.FilterData" localSheetId="1" hidden="1">Тарифы!$A$4:$EZ$16</definedName>
    <definedName name="Z_B0294504_6409_415A_9255_D0E5CCFC89FA_.wvu.FilterData" localSheetId="0" hidden="1">'2019 для печати'!$A$4:$EZ$11</definedName>
    <definedName name="Z_B0294504_6409_415A_9255_D0E5CCFC89FA_.wvu.FilterData" localSheetId="1" hidden="1">Тарифы!$A$4:$EZ$16</definedName>
    <definedName name="Z_B0FC86FB_17CE_4297_AEBE_EB8BDCABE985_.wvu.FilterData" localSheetId="0" hidden="1">'2019 для печати'!$A$4:$EZ$11</definedName>
    <definedName name="Z_B0FC86FB_17CE_4297_AEBE_EB8BDCABE985_.wvu.FilterData" localSheetId="1" hidden="1">Тарифы!$A$4:$EZ$16</definedName>
    <definedName name="Z_B345E1DC_0775_48FE_83E9_2343578483E7_.wvu.FilterData" localSheetId="0" hidden="1">'2019 для печати'!$A$4:$EZ$11</definedName>
    <definedName name="Z_B345E1DC_0775_48FE_83E9_2343578483E7_.wvu.FilterData" localSheetId="1" hidden="1">Тарифы!$A$4:$EZ$16</definedName>
    <definedName name="Z_B3E18541_8A56_4136_9DB8_EBF7D5021504_.wvu.FilterData" localSheetId="0" hidden="1">'2019 для печати'!$A$4:$EZ$11</definedName>
    <definedName name="Z_B3E18541_8A56_4136_9DB8_EBF7D5021504_.wvu.FilterData" localSheetId="1" hidden="1">Тарифы!$A$4:$EZ$16</definedName>
    <definedName name="Z_B69B97FD_E978_48FF_B250_7EA1C640A457_.wvu.FilterData" localSheetId="0" hidden="1">'2019 для печати'!$A$4:$EZ$11</definedName>
    <definedName name="Z_B69B97FD_E978_48FF_B250_7EA1C640A457_.wvu.FilterData" localSheetId="1" hidden="1">Тарифы!$A$4:$EZ$16</definedName>
    <definedName name="Z_B80F02E2_FB22_40BB_81F9_B6DF0AE928A7_.wvu.FilterData" localSheetId="0" hidden="1">'2019 для печати'!$A$4:$EZ$11</definedName>
    <definedName name="Z_B80F02E2_FB22_40BB_81F9_B6DF0AE928A7_.wvu.FilterData" localSheetId="1" hidden="1">Тарифы!$A$4:$EZ$16</definedName>
    <definedName name="Z_B929FF51_81E7_4E64_AE61_AE939959853D_.wvu.FilterData" localSheetId="0" hidden="1">'2019 для печати'!$A$4:$EZ$11</definedName>
    <definedName name="Z_B929FF51_81E7_4E64_AE61_AE939959853D_.wvu.FilterData" localSheetId="1" hidden="1">Тарифы!$A$4:$EZ$16</definedName>
    <definedName name="Z_BA2160BE_EB74_463E_AD43_D3B9DFBD5BC9_.wvu.FilterData" localSheetId="0" hidden="1">'2019 для печати'!$A$4:$EZ$11</definedName>
    <definedName name="Z_BA2160BE_EB74_463E_AD43_D3B9DFBD5BC9_.wvu.FilterData" localSheetId="1" hidden="1">Тарифы!$A$4:$EZ$16</definedName>
    <definedName name="Z_BA3ADB88_3ACD_4222_A7B6_8935744772DC_.wvu.FilterData" localSheetId="0" hidden="1">'2019 для печати'!$A$4:$EZ$11</definedName>
    <definedName name="Z_BA3ADB88_3ACD_4222_A7B6_8935744772DC_.wvu.FilterData" localSheetId="1" hidden="1">Тарифы!$A$4:$EZ$16</definedName>
    <definedName name="Z_BA76BABC_825A_4440_A806_B2DBD6E3C4A7_.wvu.FilterData" localSheetId="0" hidden="1">'2019 для печати'!$A$4:$EZ$11</definedName>
    <definedName name="Z_BA76BABC_825A_4440_A806_B2DBD6E3C4A7_.wvu.FilterData" localSheetId="1" hidden="1">Тарифы!$A$4:$EZ$16</definedName>
    <definedName name="Z_BCF4B80E_7531_4A71_8F39_FFF1A0C76DA4_.wvu.FilterData" localSheetId="0" hidden="1">'2019 для печати'!$A$4:$EZ$11</definedName>
    <definedName name="Z_BCF4B80E_7531_4A71_8F39_FFF1A0C76DA4_.wvu.FilterData" localSheetId="1" hidden="1">Тарифы!$A$4:$EZ$16</definedName>
    <definedName name="Z_C0C6E039_DA1D_4D43_AFCF_5789B43BA880_.wvu.FilterData" localSheetId="0" hidden="1">'2019 для печати'!$A$4:$EZ$11</definedName>
    <definedName name="Z_C0C6E039_DA1D_4D43_AFCF_5789B43BA880_.wvu.FilterData" localSheetId="1" hidden="1">Тарифы!$A$4:$EZ$16</definedName>
    <definedName name="Z_C18AB8B9_5A19_446F_9F4A_748ABE1F3169_.wvu.FilterData" localSheetId="0" hidden="1">'2019 для печати'!$A$4:$EZ$11</definedName>
    <definedName name="Z_C18AB8B9_5A19_446F_9F4A_748ABE1F3169_.wvu.FilterData" localSheetId="1" hidden="1">Тарифы!$A$4:$EZ$16</definedName>
    <definedName name="Z_C5BD5F35_0740_4232_A480_F5BFBA9BA79D_.wvu.FilterData" localSheetId="0" hidden="1">'2019 для печати'!$A$4:$EZ$11</definedName>
    <definedName name="Z_C5BD5F35_0740_4232_A480_F5BFBA9BA79D_.wvu.FilterData" localSheetId="1" hidden="1">Тарифы!$A$4:$EZ$16</definedName>
    <definedName name="Z_C6AD8298_8C7A_40F6_ACD1_6FE18918BBE4_.wvu.FilterData" localSheetId="0" hidden="1">'2019 для печати'!$A$4:$EZ$11</definedName>
    <definedName name="Z_C6AD8298_8C7A_40F6_ACD1_6FE18918BBE4_.wvu.FilterData" localSheetId="1" hidden="1">Тарифы!$A$4:$EZ$16</definedName>
    <definedName name="Z_C6F28F92_5D58_4F0F_B2E9_33631CA020AE_.wvu.FilterData" localSheetId="0" hidden="1">'2019 для печати'!$A$4:$EZ$11</definedName>
    <definedName name="Z_C6F28F92_5D58_4F0F_B2E9_33631CA020AE_.wvu.FilterData" localSheetId="1" hidden="1">Тарифы!$A$4:$EZ$16</definedName>
    <definedName name="Z_C741CB1E_53FC_47CC_BAFB_5EA7AA6FDE28_.wvu.FilterData" localSheetId="0" hidden="1">'2019 для печати'!$A$4:$EZ$11</definedName>
    <definedName name="Z_C741CB1E_53FC_47CC_BAFB_5EA7AA6FDE28_.wvu.FilterData" localSheetId="1" hidden="1">Тарифы!$A$4:$EZ$16</definedName>
    <definedName name="Z_C84A270D_9847_42BD_B24D_F9E529AB9619_.wvu.FilterData" localSheetId="0" hidden="1">'2019 для печати'!$A$4:$EZ$11</definedName>
    <definedName name="Z_C84A270D_9847_42BD_B24D_F9E529AB9619_.wvu.FilterData" localSheetId="1" hidden="1">Тарифы!$A$4:$EZ$16</definedName>
    <definedName name="Z_C8A3EF01_157B_4D80_B992_98CE80A5CC15_.wvu.FilterData" localSheetId="0" hidden="1">'2019 для печати'!$A$4:$EZ$11</definedName>
    <definedName name="Z_C8A3EF01_157B_4D80_B992_98CE80A5CC15_.wvu.FilterData" localSheetId="1" hidden="1">Тарифы!$A$4:$EZ$16</definedName>
    <definedName name="Z_C914D61F_68A5_4F79_B8CE_21B547BF9F31_.wvu.FilterData" localSheetId="0" hidden="1">'2019 для печати'!$A$4:$EZ$11</definedName>
    <definedName name="Z_C914D61F_68A5_4F79_B8CE_21B547BF9F31_.wvu.FilterData" localSheetId="1" hidden="1">Тарифы!$A$4:$EZ$16</definedName>
    <definedName name="Z_C9BDACFC_EE96_4A84_86CB_40350F458539_.wvu.FilterData" localSheetId="0" hidden="1">'2019 для печати'!$A$4:$EZ$11</definedName>
    <definedName name="Z_C9BDACFC_EE96_4A84_86CB_40350F458539_.wvu.FilterData" localSheetId="1" hidden="1">Тарифы!$A$4:$EZ$16</definedName>
    <definedName name="Z_C9D66746_5032_4BB4_92A9_A8763B3F750C_.wvu.FilterData" localSheetId="0" hidden="1">'2019 для печати'!$A$4:$EZ$11</definedName>
    <definedName name="Z_C9D66746_5032_4BB4_92A9_A8763B3F750C_.wvu.FilterData" localSheetId="1" hidden="1">Тарифы!$A$4:$EZ$16</definedName>
    <definedName name="Z_CA7AD593_0028_4741_9897_F8CAB6459363_.wvu.FilterData" localSheetId="0" hidden="1">'2019 для печати'!$A$4:$EZ$11</definedName>
    <definedName name="Z_CA7AD593_0028_4741_9897_F8CAB6459363_.wvu.FilterData" localSheetId="1" hidden="1">Тарифы!$A$4:$EZ$16</definedName>
    <definedName name="Z_CAAA2A5B_2AD8_44DF_9280_A414673F1144_.wvu.FilterData" localSheetId="0" hidden="1">'2019 для печати'!$A$4:$EZ$11</definedName>
    <definedName name="Z_CAAA2A5B_2AD8_44DF_9280_A414673F1144_.wvu.FilterData" localSheetId="1" hidden="1">Тарифы!$A$4:$EZ$16</definedName>
    <definedName name="Z_CD7EA294_FD29_48B2_A001_A6DD9CAF9977_.wvu.FilterData" localSheetId="0" hidden="1">'2019 для печати'!$A$4:$EZ$11</definedName>
    <definedName name="Z_CD7EA294_FD29_48B2_A001_A6DD9CAF9977_.wvu.FilterData" localSheetId="1" hidden="1">Тарифы!$A$4:$EZ$16</definedName>
    <definedName name="Z_D1A7262E_CB4F_4527_B7E5_F4D49488FDC9_.wvu.FilterData" localSheetId="0" hidden="1">'2019 для печати'!$A$4:$EZ$11</definedName>
    <definedName name="Z_D1A7262E_CB4F_4527_B7E5_F4D49488FDC9_.wvu.FilterData" localSheetId="1" hidden="1">Тарифы!$A$4:$EZ$16</definedName>
    <definedName name="Z_D34D7B2D_A35A_4EE5_9F25_1D606766B812_.wvu.FilterData" localSheetId="0" hidden="1">'2019 для печати'!$A$4:$EZ$11</definedName>
    <definedName name="Z_D34D7B2D_A35A_4EE5_9F25_1D606766B812_.wvu.FilterData" localSheetId="1" hidden="1">Тарифы!$A$4:$EZ$16</definedName>
    <definedName name="Z_D4550059_E17F_4107_8589_C702898A667F_.wvu.FilterData" localSheetId="0" hidden="1">'2019 для печати'!$A$4:$EZ$11</definedName>
    <definedName name="Z_D4550059_E17F_4107_8589_C702898A667F_.wvu.FilterData" localSheetId="1" hidden="1">Тарифы!$A$4:$EZ$16</definedName>
    <definedName name="Z_D46D3288_DF30_4CBE_A5E6_6E9FFA5E94C8_.wvu.FilterData" localSheetId="0" hidden="1">'2019 для печати'!$A$4:$EZ$11</definedName>
    <definedName name="Z_D46D3288_DF30_4CBE_A5E6_6E9FFA5E94C8_.wvu.FilterData" localSheetId="1" hidden="1">Тарифы!$A$4:$EZ$16</definedName>
    <definedName name="Z_D55EF6B1_587B_467C_96C6_8482E580D2D2_.wvu.FilterData" localSheetId="0" hidden="1">'2019 для печати'!$A$4:$EZ$11</definedName>
    <definedName name="Z_D55EF6B1_587B_467C_96C6_8482E580D2D2_.wvu.FilterData" localSheetId="1" hidden="1">Тарифы!$A$4:$EZ$16</definedName>
    <definedName name="Z_D5ADEC5D_0F57_4906_A1A5_0F741CF9ADB2_.wvu.FilterData" localSheetId="0" hidden="1">'2019 для печати'!$A$4:$EZ$11</definedName>
    <definedName name="Z_D5ADEC5D_0F57_4906_A1A5_0F741CF9ADB2_.wvu.FilterData" localSheetId="1" hidden="1">Тарифы!$A$4:$EZ$16</definedName>
    <definedName name="Z_D5F93E48_1D02_4F7F_86B8_E72DB123550A_.wvu.FilterData" localSheetId="0" hidden="1">'2019 для печати'!$A$4:$EZ$11</definedName>
    <definedName name="Z_D5F93E48_1D02_4F7F_86B8_E72DB123550A_.wvu.FilterData" localSheetId="1" hidden="1">Тарифы!$A$4:$EZ$16</definedName>
    <definedName name="Z_D65EB879_538A_49A7_A97A_7600AC55F27E_.wvu.FilterData" localSheetId="0" hidden="1">'2019 для печати'!$A$4:$EZ$11</definedName>
    <definedName name="Z_D65EB879_538A_49A7_A97A_7600AC55F27E_.wvu.FilterData" localSheetId="1" hidden="1">Тарифы!$A$4:$EZ$16</definedName>
    <definedName name="Z_D6742C11_BC7B_4566_910B_7301BCA8E985_.wvu.FilterData" localSheetId="0" hidden="1">'2019 для печати'!$A$4:$EZ$11</definedName>
    <definedName name="Z_D6742C11_BC7B_4566_910B_7301BCA8E985_.wvu.FilterData" localSheetId="1" hidden="1">Тарифы!$A$4:$EZ$16</definedName>
    <definedName name="Z_D7BDAB56_E40E_48ED_8DAD_33D567452C88_.wvu.FilterData" localSheetId="0" hidden="1">'2019 для печати'!$A$4:$EZ$11</definedName>
    <definedName name="Z_D7BDAB56_E40E_48ED_8DAD_33D567452C88_.wvu.FilterData" localSheetId="1" hidden="1">Тарифы!$A$4:$EZ$16</definedName>
    <definedName name="Z_D84807BE_9D86_48B7_8646_A63CDFF6ECD6_.wvu.FilterData" localSheetId="0" hidden="1">'2019 для печати'!$A$4:$EZ$11</definedName>
    <definedName name="Z_D84807BE_9D86_48B7_8646_A63CDFF6ECD6_.wvu.FilterData" localSheetId="1" hidden="1">Тарифы!$A$4:$EZ$16</definedName>
    <definedName name="Z_D871D6B9_589F_4465_96E2_DE710CD01F4E_.wvu.FilterData" localSheetId="0" hidden="1">'2019 для печати'!$A$4:$EZ$11</definedName>
    <definedName name="Z_D871D6B9_589F_4465_96E2_DE710CD01F4E_.wvu.FilterData" localSheetId="1" hidden="1">Тарифы!$A$4:$EZ$16</definedName>
    <definedName name="Z_DBE186DC_5DDF_442F_AB6A_08749395873C_.wvu.FilterData" localSheetId="0" hidden="1">'2019 для печати'!$A$4:$EZ$11</definedName>
    <definedName name="Z_DBE186DC_5DDF_442F_AB6A_08749395873C_.wvu.FilterData" localSheetId="1" hidden="1">Тарифы!$A$4:$EZ$16</definedName>
    <definedName name="Z_E0BB76EE_3E73_41FA_94DC_26F7235451B9_.wvu.FilterData" localSheetId="0" hidden="1">'2019 для печати'!$A$4:$EZ$11</definedName>
    <definedName name="Z_E0BB76EE_3E73_41FA_94DC_26F7235451B9_.wvu.FilterData" localSheetId="1" hidden="1">Тарифы!$A$4:$EZ$16</definedName>
    <definedName name="Z_E226BE67_F5B7_44DC_9028_8659F6725379_.wvu.FilterData" localSheetId="0" hidden="1">'2019 для печати'!$A$4:$EZ$11</definedName>
    <definedName name="Z_E226BE67_F5B7_44DC_9028_8659F6725379_.wvu.FilterData" localSheetId="1" hidden="1">Тарифы!$A$4:$EZ$16</definedName>
    <definedName name="Z_E55FB24D_E5B5_4F91_A8C6_E3DD7C315A95_.wvu.FilterData" localSheetId="0" hidden="1">'2019 для печати'!$A$4:$EZ$11</definedName>
    <definedName name="Z_E55FB24D_E5B5_4F91_A8C6_E3DD7C315A95_.wvu.FilterData" localSheetId="1" hidden="1">Тарифы!$A$4:$EZ$16</definedName>
    <definedName name="Z_E707B3B3_DF12_4856_B334_79115B14C7A3_.wvu.FilterData" localSheetId="0" hidden="1">'2019 для печати'!$A$4:$EZ$11</definedName>
    <definedName name="Z_E707B3B3_DF12_4856_B334_79115B14C7A3_.wvu.FilterData" localSheetId="1" hidden="1">Тарифы!$A$4:$EZ$16</definedName>
    <definedName name="Z_E7919043_0B67_4548_9F85_4048FA81EDD6_.wvu.FilterData" localSheetId="0" hidden="1">'2019 для печати'!$A$4:$EZ$11</definedName>
    <definedName name="Z_E7919043_0B67_4548_9F85_4048FA81EDD6_.wvu.FilterData" localSheetId="1" hidden="1">Тарифы!$A$4:$EZ$16</definedName>
    <definedName name="Z_E8069986_1C0C_4967_95B2_3BB8CC7F8512_.wvu.FilterData" localSheetId="0" hidden="1">'2019 для печати'!$A$4:$EZ$11</definedName>
    <definedName name="Z_E8069986_1C0C_4967_95B2_3BB8CC7F8512_.wvu.FilterData" localSheetId="1" hidden="1">Тарифы!$A$4:$EZ$16</definedName>
    <definedName name="Z_E9177A3E_3AB3_4B1F_9F2D_DB05698D853F_.wvu.FilterData" localSheetId="0" hidden="1">'2019 для печати'!$A$4:$EZ$11</definedName>
    <definedName name="Z_E9177A3E_3AB3_4B1F_9F2D_DB05698D853F_.wvu.FilterData" localSheetId="1" hidden="1">Тарифы!$A$4:$EZ$16</definedName>
    <definedName name="Z_EAE308C0_C505_4A80_82A7_E1E3D4B2831C_.wvu.FilterData" localSheetId="0" hidden="1">'2019 для печати'!$A$4:$EZ$11</definedName>
    <definedName name="Z_EAE308C0_C505_4A80_82A7_E1E3D4B2831C_.wvu.FilterData" localSheetId="1" hidden="1">Тарифы!$A$4:$EZ$16</definedName>
    <definedName name="Z_EE90A69E_4E51_4C88_BD50_49098335937C_.wvu.FilterData" localSheetId="0" hidden="1">'2019 для печати'!$A$4:$EZ$11</definedName>
    <definedName name="Z_EE90A69E_4E51_4C88_BD50_49098335937C_.wvu.FilterData" localSheetId="1" hidden="1">Тарифы!$A$4:$EZ$16</definedName>
    <definedName name="Z_EEFF1644_40D6_4324_B93E_47C4659AD965_.wvu.FilterData" localSheetId="0" hidden="1">'2019 для печати'!$A$4:$EZ$11</definedName>
    <definedName name="Z_EEFF1644_40D6_4324_B93E_47C4659AD965_.wvu.FilterData" localSheetId="1" hidden="1">Тарифы!$A$4:$EZ$16</definedName>
    <definedName name="Z_F173A3EC_108C_4DB0_89CC_B383F841FCBE_.wvu.FilterData" localSheetId="0" hidden="1">'2019 для печати'!$A$4:$EZ$11</definedName>
    <definedName name="Z_F173A3EC_108C_4DB0_89CC_B383F841FCBE_.wvu.FilterData" localSheetId="1" hidden="1">Тарифы!$A$4:$EZ$16</definedName>
    <definedName name="Z_F3AE3EDB_77D6_4379_A484_5D946B4D3E68_.wvu.FilterData" localSheetId="0" hidden="1">'2019 для печати'!$A$4:$EZ$11</definedName>
    <definedName name="Z_F3AE3EDB_77D6_4379_A484_5D946B4D3E68_.wvu.FilterData" localSheetId="1" hidden="1">Тарифы!$A$4:$EZ$16</definedName>
    <definedName name="Z_F7079A43_8437_40E9_9BA6_DD296E3C6765_.wvu.FilterData" localSheetId="0" hidden="1">'2019 для печати'!$A$4:$EZ$11</definedName>
    <definedName name="Z_F7079A43_8437_40E9_9BA6_DD296E3C6765_.wvu.FilterData" localSheetId="1" hidden="1">Тарифы!$A$4:$EZ$16</definedName>
    <definedName name="Z_F92A1A2A_7A0D_439E_BAAC_70B63F9A6A84_.wvu.FilterData" localSheetId="0" hidden="1">'2019 для печати'!$A$4:$EZ$11</definedName>
    <definedName name="Z_F92A1A2A_7A0D_439E_BAAC_70B63F9A6A84_.wvu.FilterData" localSheetId="1" hidden="1">Тарифы!$A$4:$EZ$16</definedName>
    <definedName name="Z_F95A51F7_8351_4C29_B55B_CD52BE2F4715_.wvu.FilterData" localSheetId="0" hidden="1">'2019 для печати'!$A$4:$EZ$11</definedName>
    <definedName name="Z_F95A51F7_8351_4C29_B55B_CD52BE2F4715_.wvu.FilterData" localSheetId="1" hidden="1">Тарифы!$A$4:$EZ$16</definedName>
    <definedName name="Z_FA0F690B_E39A_4380_ABF8_4DDEC2D61505_.wvu.FilterData" localSheetId="0" hidden="1">'2019 для печати'!$A$4:$EZ$11</definedName>
    <definedName name="Z_FA0F690B_E39A_4380_ABF8_4DDEC2D61505_.wvu.FilterData" localSheetId="1" hidden="1">Тарифы!$A$4:$EZ$16</definedName>
    <definedName name="Z_FAD113B9_4A20_45DA_A649_267D3AC7B967_.wvu.FilterData" localSheetId="0" hidden="1">'2019 для печати'!$A$4:$EZ$11</definedName>
    <definedName name="Z_FAD113B9_4A20_45DA_A649_267D3AC7B967_.wvu.FilterData" localSheetId="1" hidden="1">Тарифы!$A$4:$EZ$16</definedName>
    <definedName name="Z_FB230F0A_64C9_41F4_9031_2C504E44D22F_.wvu.FilterData" localSheetId="0" hidden="1">'2019 для печати'!$A$4:$EZ$11</definedName>
    <definedName name="Z_FB230F0A_64C9_41F4_9031_2C504E44D22F_.wvu.FilterData" localSheetId="1" hidden="1">Тарифы!$A$4:$EZ$16</definedName>
    <definedName name="Z_FB62B4D6_0AA1_4F26_BB9D_F76ABCC23701_.wvu.FilterData" localSheetId="0" hidden="1">'2019 для печати'!$A$4:$EZ$11</definedName>
    <definedName name="Z_FB62B4D6_0AA1_4F26_BB9D_F76ABCC23701_.wvu.FilterData" localSheetId="1" hidden="1">Тарифы!$A$4:$EZ$16</definedName>
    <definedName name="Z_FC679B24_7236_4246_9BB7_3B4D937A9FBD_.wvu.FilterData" localSheetId="0" hidden="1">'2019 для печати'!$A$4:$EZ$11</definedName>
    <definedName name="Z_FC679B24_7236_4246_9BB7_3B4D937A9FBD_.wvu.FilterData" localSheetId="1" hidden="1">Тарифы!$A$4:$EZ$16</definedName>
    <definedName name="Z_FCBDD488_E2BE_4730_83C7_2DE3E0404540_.wvu.FilterData" localSheetId="0" hidden="1">'2019 для печати'!$A$4:$EZ$11</definedName>
    <definedName name="Z_FCBDD488_E2BE_4730_83C7_2DE3E0404540_.wvu.FilterData" localSheetId="1" hidden="1">Тарифы!$A$4:$EZ$16</definedName>
  </definedNames>
  <calcPr calcId="152511" refMode="R1C1"/>
  <customWorkbookViews>
    <customWorkbookView name="Наталья Л. Мелихова - Личное представление" guid="{8509482A-7C43-4593-99F5-22CA83893506}" mergeInterval="0" personalView="1" maximized="1" windowWidth="1263" windowHeight="661" activeSheetId="1"/>
    <customWorkbookView name="Лидия Г. Хороших - Личное представление" guid="{8F9CA954-CAFD-4FCD-85E3-2C70094ADF91}" mergeInterval="0" personalView="1" maximized="1" windowWidth="1020" windowHeight="543" activeSheetId="1"/>
    <customWorkbookView name="Инга В. Лавова - Личное представление" guid="{0AB566C3-DBD4-4A65-ADE4-44EE73E1B1C9}" mergeInterval="0" personalView="1" maximized="1" xWindow="-8" yWindow="-8" windowWidth="1616" windowHeight="876" activeSheetId="1" showComments="commIndAndComment"/>
    <customWorkbookView name="Светлана В. Якушенко - Личное представление" guid="{087302AA-BA8A-4BE2-B1AF-DD05A2C3AC3D}" mergeInterval="0" personalView="1" maximized="1" windowWidth="1276" windowHeight="695" activeSheetId="1"/>
    <customWorkbookView name="Яна Владимировна Гребенкина - Личное представление" guid="{05758FA0-4CE7-4388-AE38-718E495C3D83}" mergeInterval="0" personalView="1" maximized="1" windowWidth="1276" windowHeight="759" activeSheetId="1"/>
    <customWorkbookView name="Екатерина Николаевна Тушкова - Личное представление" guid="{6D8FB0E8-C378-4FA6-8EE9-D4457444FDB4}" mergeInterval="0" personalView="1" maximized="1" windowWidth="1276" windowHeight="799" activeSheetId="1"/>
    <customWorkbookView name="Мелихова - Личное представление" guid="{EE659005-054E-4CB5-8E3B-FBC5838267C1}" mergeInterval="0" personalView="1" maximized="1" windowWidth="1258" windowHeight="598" activeSheetId="1"/>
    <customWorkbookView name="Быкова - Личное представление" guid="{1A133392-1583-4523-B5E6-C67A32B81D40}" mergeInterval="0" personalView="1" maximized="1" windowWidth="1276" windowHeight="759" activeSheetId="1"/>
    <customWorkbookView name="Borzey - Личное представление" guid="{E6081B39-5F4F-40AE-AE30-1CC7D0E57794}" mergeInterval="0" personalView="1" maximized="1" windowWidth="1276" windowHeight="799" activeSheetId="1"/>
    <customWorkbookView name="Польз - Личное представление" guid="{80125F28-5798-4A88-9DF6-BD75AE3BF437}" mergeInterval="0" personalView="1" maximized="1" windowWidth="1006" windowHeight="477" activeSheetId="1"/>
    <customWorkbookView name="Teplo1 - Личное представление" guid="{C53D186C-0BE5-481D-A53D-A78F486174BC}" mergeInterval="0" personalView="1" maximized="1" windowWidth="1276" windowHeight="799" activeSheetId="1"/>
    <customWorkbookView name="11 - Личное представление" guid="{E72CAF0C-961B-46EE-957A-64E903C2F990}" mergeInterval="0" personalView="1" maximized="1" windowWidth="1276" windowHeight="695" activeSheetId="1"/>
    <customWorkbookView name="Марина Анатольевна Быкова - Личное представление" guid="{1D49762E-9DF4-474F-B38A-2489F8CAAAE9}" mergeInterval="0" personalView="1" maximized="1" xWindow="-8" yWindow="-8" windowWidth="1296" windowHeight="1000" activeSheetId="1"/>
    <customWorkbookView name="Елена Алексеевна Рычкова - Личное представление" guid="{4B975A2C-1414-457D-94CF-E4B212482040}" mergeInterval="0" personalView="1" maximized="1" windowWidth="1276" windowHeight="755" activeSheetId="1"/>
  </customWorkbookViews>
  <fileRecoveryPr autoRecover="0"/>
</workbook>
</file>

<file path=xl/calcChain.xml><?xml version="1.0" encoding="utf-8"?>
<calcChain xmlns="http://schemas.openxmlformats.org/spreadsheetml/2006/main">
  <c r="W32" i="3" l="1"/>
  <c r="V32" i="3"/>
  <c r="V31" i="3"/>
  <c r="Q31" i="3"/>
  <c r="W31" i="3" s="1"/>
  <c r="N31" i="3"/>
  <c r="J31" i="3"/>
  <c r="I31" i="3"/>
  <c r="G31" i="3"/>
  <c r="F31" i="3"/>
  <c r="V30" i="3"/>
  <c r="Q30" i="3"/>
  <c r="W30" i="3" s="1"/>
  <c r="N30" i="3"/>
  <c r="I30" i="3"/>
  <c r="H30" i="3" s="1"/>
  <c r="J30" i="3" s="1"/>
  <c r="F30" i="3"/>
  <c r="E30" i="3" s="1"/>
  <c r="G30" i="3" s="1"/>
  <c r="V29" i="3"/>
  <c r="Q29" i="3"/>
  <c r="W29" i="3" s="1"/>
  <c r="N29" i="3"/>
  <c r="I29" i="3"/>
  <c r="E29" i="3"/>
  <c r="V28" i="3"/>
  <c r="Q28" i="3"/>
  <c r="W28" i="3" s="1"/>
  <c r="N28" i="3"/>
  <c r="F29" i="3" s="1"/>
  <c r="I28" i="3"/>
  <c r="F28" i="3"/>
  <c r="V27" i="3"/>
  <c r="Q27" i="3"/>
  <c r="W27" i="3" s="1"/>
  <c r="N27" i="3"/>
  <c r="E27" i="3"/>
  <c r="V26" i="3"/>
  <c r="Q26" i="3"/>
  <c r="W26" i="3" s="1"/>
  <c r="N26" i="3"/>
  <c r="F27" i="3" s="1"/>
  <c r="I26" i="3"/>
  <c r="H26" i="3"/>
  <c r="J26" i="3" s="1"/>
  <c r="F26" i="3"/>
  <c r="E26" i="3" s="1"/>
  <c r="G26" i="3" s="1"/>
  <c r="W25" i="3"/>
  <c r="V24" i="3"/>
  <c r="Q24" i="3"/>
  <c r="W24" i="3" s="1"/>
  <c r="N24" i="3"/>
  <c r="V23" i="3"/>
  <c r="Q23" i="3"/>
  <c r="W23" i="3" s="1"/>
  <c r="N23" i="3"/>
  <c r="W22" i="3"/>
  <c r="A22" i="3"/>
  <c r="V21" i="3"/>
  <c r="Q21" i="3"/>
  <c r="W21" i="3" s="1"/>
  <c r="N21" i="3"/>
  <c r="W20" i="3"/>
  <c r="V20" i="3"/>
  <c r="V18" i="3"/>
  <c r="Q18" i="3"/>
  <c r="W18" i="3" s="1"/>
  <c r="N18" i="3"/>
  <c r="I18" i="3"/>
  <c r="H18" i="3" s="1"/>
  <c r="J18" i="3" s="1"/>
  <c r="F18" i="3"/>
  <c r="E18" i="3" s="1"/>
  <c r="G18" i="3" s="1"/>
  <c r="V17" i="3"/>
  <c r="Q17" i="3"/>
  <c r="W17" i="3" s="1"/>
  <c r="N17" i="3"/>
  <c r="I17" i="3"/>
  <c r="H17" i="3" s="1"/>
  <c r="J17" i="3" s="1"/>
  <c r="F17" i="3"/>
  <c r="E17" i="3" s="1"/>
  <c r="G17" i="3" s="1"/>
  <c r="W16" i="3"/>
  <c r="V16" i="3"/>
  <c r="N16" i="3"/>
  <c r="I16" i="3"/>
  <c r="H16" i="3"/>
  <c r="J16" i="3" s="1"/>
  <c r="F16" i="3"/>
  <c r="E16" i="3" s="1"/>
  <c r="G16" i="3" s="1"/>
  <c r="V15" i="3"/>
  <c r="Q15" i="3"/>
  <c r="W15" i="3" s="1"/>
  <c r="N15" i="3"/>
  <c r="I15" i="3"/>
  <c r="H15" i="3"/>
  <c r="J15" i="3" s="1"/>
  <c r="F15" i="3"/>
  <c r="E15" i="3" s="1"/>
  <c r="G15" i="3" s="1"/>
  <c r="V14" i="3"/>
  <c r="Q14" i="3"/>
  <c r="W14" i="3" s="1"/>
  <c r="N14" i="3"/>
  <c r="J14" i="3"/>
  <c r="I14" i="3"/>
  <c r="F14" i="3"/>
  <c r="E14" i="3"/>
  <c r="G14" i="3" s="1"/>
  <c r="V13" i="3"/>
  <c r="Q13" i="3"/>
  <c r="W13" i="3" s="1"/>
  <c r="N13" i="3"/>
  <c r="I13" i="3"/>
  <c r="H13" i="3" s="1"/>
  <c r="J13" i="3" s="1"/>
  <c r="F13" i="3"/>
  <c r="E13" i="3"/>
  <c r="G13" i="3" s="1"/>
  <c r="V12" i="3"/>
  <c r="Q12" i="3"/>
  <c r="W12" i="3" s="1"/>
  <c r="N12" i="3"/>
  <c r="I12" i="3"/>
  <c r="H12" i="3" s="1"/>
  <c r="J12" i="3" s="1"/>
  <c r="F12" i="3"/>
  <c r="E12" i="3"/>
  <c r="G12" i="3" s="1"/>
  <c r="W11" i="3"/>
  <c r="V10" i="3"/>
  <c r="Q10" i="3"/>
  <c r="W10" i="3" s="1"/>
  <c r="N10" i="3"/>
  <c r="W9" i="3"/>
  <c r="V9" i="3"/>
  <c r="V8" i="3"/>
  <c r="Q8" i="3"/>
  <c r="W8" i="3" s="1"/>
  <c r="N8" i="3"/>
  <c r="W7" i="3"/>
  <c r="A7" i="3"/>
  <c r="I27" i="3" l="1"/>
  <c r="D223" i="2" l="1"/>
  <c r="D221" i="2"/>
  <c r="D213" i="2"/>
  <c r="D206" i="2"/>
  <c r="D205" i="2"/>
  <c r="D203" i="2"/>
  <c r="D201" i="2"/>
  <c r="D197" i="2"/>
  <c r="D196" i="2"/>
  <c r="D195" i="2"/>
  <c r="D194" i="2"/>
  <c r="D192" i="2"/>
  <c r="D190" i="2"/>
  <c r="D188" i="2"/>
  <c r="D182" i="2"/>
  <c r="D180" i="2"/>
  <c r="D175" i="2"/>
  <c r="D173" i="2"/>
  <c r="D166" i="2"/>
  <c r="D165" i="2"/>
  <c r="D164" i="2"/>
  <c r="D162" i="2"/>
  <c r="D160" i="2"/>
  <c r="D152" i="2"/>
  <c r="D151" i="2"/>
  <c r="D146" i="2"/>
  <c r="D145" i="2"/>
  <c r="D144" i="2"/>
  <c r="D143" i="2"/>
  <c r="D141" i="2"/>
  <c r="D139" i="2"/>
  <c r="D130" i="2"/>
  <c r="D129" i="2"/>
  <c r="D127" i="2"/>
  <c r="D125" i="2"/>
  <c r="D120" i="2"/>
  <c r="D119" i="2"/>
  <c r="D112" i="2"/>
  <c r="D104" i="2"/>
  <c r="D96" i="2"/>
  <c r="D95" i="2"/>
  <c r="D94" i="2"/>
  <c r="D93" i="2"/>
  <c r="D92" i="2"/>
  <c r="D90" i="2"/>
  <c r="D88" i="2"/>
  <c r="D86" i="2"/>
  <c r="C76" i="2"/>
  <c r="D67" i="2"/>
  <c r="D66" i="2"/>
  <c r="D65" i="2"/>
  <c r="D48" i="2"/>
  <c r="D47" i="2"/>
  <c r="D46" i="2"/>
  <c r="D44" i="2"/>
  <c r="D35" i="2"/>
  <c r="D28" i="2"/>
  <c r="D26" i="2"/>
  <c r="D23" i="2"/>
  <c r="D22" i="2"/>
  <c r="D13" i="2"/>
</calcChain>
</file>

<file path=xl/sharedStrings.xml><?xml version="1.0" encoding="utf-8"?>
<sst xmlns="http://schemas.openxmlformats.org/spreadsheetml/2006/main" count="1016" uniqueCount="332">
  <si>
    <t>Зиминское городское муниципальное образование</t>
  </si>
  <si>
    <t>Город Иркутск</t>
  </si>
  <si>
    <t>Муниципальное образование города Усолье-Сибирское</t>
  </si>
  <si>
    <t>Казачинское муниципальное образование</t>
  </si>
  <si>
    <t>Ключевское муниципальное образование</t>
  </si>
  <si>
    <t>Кунерминское муниципальное образование</t>
  </si>
  <si>
    <t>Магистральнинское муниципальное образование</t>
  </si>
  <si>
    <t>Новоселовское муниципальное образование</t>
  </si>
  <si>
    <t>Ульканское муниципальное образование</t>
  </si>
  <si>
    <t>Алзамайское муниципальное образование</t>
  </si>
  <si>
    <t>Замзорское муниципальное образование</t>
  </si>
  <si>
    <t>Каменское муниципальное образование</t>
  </si>
  <si>
    <t>Костинское муниципальное образование</t>
  </si>
  <si>
    <t>Нижнеудинское муниципальное образование</t>
  </si>
  <si>
    <t>Усть-Рубахинское муниципальное образование</t>
  </si>
  <si>
    <t>Еланцынское муниципальное образование</t>
  </si>
  <si>
    <t>Усольское районное муниципальное образование</t>
  </si>
  <si>
    <t>Белореченское муниципальное образование</t>
  </si>
  <si>
    <t>Железнодорожное муниципальное образование</t>
  </si>
  <si>
    <t>Мальтинское муниципальное образование</t>
  </si>
  <si>
    <t>Мишелевское муниципальное образование</t>
  </si>
  <si>
    <t>Новожилкинское муниципальное образование</t>
  </si>
  <si>
    <t>Новомальтинское муниципальное образование</t>
  </si>
  <si>
    <t>Раздольинское муниципальное образование</t>
  </si>
  <si>
    <t>Сосновское муниципальное образование</t>
  </si>
  <si>
    <t>Среднинское муниципальное образование</t>
  </si>
  <si>
    <t>Тайтурское муниципальное образование</t>
  </si>
  <si>
    <t>Тельминское муниципальное образование</t>
  </si>
  <si>
    <t>Алехинское муниципальное образование</t>
  </si>
  <si>
    <t>Голуметское муниципальное образование</t>
  </si>
  <si>
    <t>Михайловское муниципальное образование</t>
  </si>
  <si>
    <t>Ед. изм.</t>
  </si>
  <si>
    <t>Основание</t>
  </si>
  <si>
    <t>- компонент на тепловую энергию</t>
  </si>
  <si>
    <t>Гкал</t>
  </si>
  <si>
    <t>- компонент на теплоноситель</t>
  </si>
  <si>
    <t>Холодное водоснабжение</t>
  </si>
  <si>
    <t>Водоотведение</t>
  </si>
  <si>
    <t>кВт.ч</t>
  </si>
  <si>
    <t>Вид коммунальных услуг</t>
  </si>
  <si>
    <t>№</t>
  </si>
  <si>
    <t>дата</t>
  </si>
  <si>
    <t>№ п/п</t>
  </si>
  <si>
    <t xml:space="preserve">Приказ службы по тарифам Иркутской области </t>
  </si>
  <si>
    <t>Постановление администрации</t>
  </si>
  <si>
    <t xml:space="preserve">Постановление администрации </t>
  </si>
  <si>
    <t>Наименование нормативного правового акта</t>
  </si>
  <si>
    <t>МУП "Водоканал" г.Иркутска</t>
  </si>
  <si>
    <t>Постановление администрации г. Иркутска</t>
  </si>
  <si>
    <t>Горячее водоснабжение, в т.ч.</t>
  </si>
  <si>
    <t>Отопление</t>
  </si>
  <si>
    <t>Электроснабжение</t>
  </si>
  <si>
    <t>Газоснабжение, сжиженный газ, в т.ч.</t>
  </si>
  <si>
    <t>кг</t>
  </si>
  <si>
    <t>в баллонах без доставки до потребителя</t>
  </si>
  <si>
    <t>из групповых резервуарных установок</t>
  </si>
  <si>
    <t>в баллонах с доставкой до потребителя</t>
  </si>
  <si>
    <t>ООО "Теплосервис"</t>
  </si>
  <si>
    <t>ООО "Водоснабжение"</t>
  </si>
  <si>
    <t>ООО «Зиматеплоэнерго»</t>
  </si>
  <si>
    <t>Приказ службы по тарифам Иркутской области</t>
  </si>
  <si>
    <t>ООО «Энергия»</t>
  </si>
  <si>
    <t>ОАО «Дорожная служба Иркутской области»</t>
  </si>
  <si>
    <t>ООО "Теплоснаб"</t>
  </si>
  <si>
    <t>МУП ЖКХ "Кунерма"</t>
  </si>
  <si>
    <t>Постановления администрации Кунерминского городского поселения</t>
  </si>
  <si>
    <t>ООО "Водоканал п. Магистральный"</t>
  </si>
  <si>
    <t>ООО "Вектор"</t>
  </si>
  <si>
    <t>Постановление администрации Алзамайского муниципального образования</t>
  </si>
  <si>
    <t>Ремонтно-механическое депо Алзамай - обособленное структурное подразделение Новосибирского филиала ОАО "ВРК-1"</t>
  </si>
  <si>
    <t>МУП "Коммунальник г. Алзамая"</t>
  </si>
  <si>
    <t>ООО "ЖКХ" г. Алзамая</t>
  </si>
  <si>
    <t>208-спр</t>
  </si>
  <si>
    <t>ООО СК "Ремстрой"</t>
  </si>
  <si>
    <t>ООО "Тайга"</t>
  </si>
  <si>
    <t>Постановление администрации Костинского муниципального образования</t>
  </si>
  <si>
    <t>ООО "Нижнеудинское коммунальное управление"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</si>
  <si>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</si>
  <si>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ООО "Иркутск-Терминал"  Нижнеудинский цех</t>
  </si>
  <si>
    <t>Постановление администрации Нижнеудинского муниципального образования</t>
  </si>
  <si>
    <t>м³</t>
  </si>
  <si>
    <t>ООО "Тепловик</t>
  </si>
  <si>
    <t>МУП "Комхоз-сервис"</t>
  </si>
  <si>
    <t>ООО "Тепловик"</t>
  </si>
  <si>
    <t>Постановление администрации Еланцинского муниципального образования</t>
  </si>
  <si>
    <t>Постановление администрации                г. Усолье-Сибирское</t>
  </si>
  <si>
    <t>ООО "Аквасервис"</t>
  </si>
  <si>
    <t>ООО "Водоканал города Черемхово"</t>
  </si>
  <si>
    <t>Постановление администрации г. Черемхово</t>
  </si>
  <si>
    <t>МУП "Транзит-Аква"</t>
  </si>
  <si>
    <t>Постановление администрации Белореченского муниципального образования</t>
  </si>
  <si>
    <t>ООО "Искра"</t>
  </si>
  <si>
    <t>ОГБОУ СПО "Усольский аграрно-промышленный техникум"</t>
  </si>
  <si>
    <t>Постановление администрации Железнодорожного муниципального образования</t>
  </si>
  <si>
    <t>995</t>
  </si>
  <si>
    <t>01.12.2010</t>
  </si>
  <si>
    <t>ООО "Саяны +"</t>
  </si>
  <si>
    <t>МУП "Авторитет"</t>
  </si>
  <si>
    <t>Постановление администрации Сосновского муниципального образования</t>
  </si>
  <si>
    <t>Постановление администрации Тайтурского муниципального образования</t>
  </si>
  <si>
    <t>ООО "Энергия"</t>
  </si>
  <si>
    <t>Постановление администрации Раздольинского муниципального образования</t>
  </si>
  <si>
    <t>ООО "Омега"</t>
  </si>
  <si>
    <t>ООО "Утес"</t>
  </si>
  <si>
    <t>Постановление администрации Новомальтинского муниципального образования</t>
  </si>
  <si>
    <t>Приказ службы по тарифам Иркутской области, постановление администрации Новомальтинского муниципального образования</t>
  </si>
  <si>
    <t>Постановление администрации Мальтинского муниципального образования</t>
  </si>
  <si>
    <t>ООО "Коммунальные услуги"</t>
  </si>
  <si>
    <t>Постановление администрации Мишелевского муниципального образования</t>
  </si>
  <si>
    <t>28.11.2012</t>
  </si>
  <si>
    <t>Постановление администрации Тельминского муниципального образования</t>
  </si>
  <si>
    <t>ООО "Сибиряк плюс"</t>
  </si>
  <si>
    <t>Постановление администрации Черемховского района</t>
  </si>
  <si>
    <t>479/а</t>
  </si>
  <si>
    <t>ООО "Голуметьсервис"</t>
  </si>
  <si>
    <t>132-спр</t>
  </si>
  <si>
    <t>Постановление администрации Голуметского муниципального образования</t>
  </si>
  <si>
    <t>ООО Водоканал рп Михайловка</t>
  </si>
  <si>
    <t>Постановление администрации Михайловского муниципального образования</t>
  </si>
  <si>
    <t>м3</t>
  </si>
  <si>
    <t>Постановление администрации Магистральнинского городского поселения</t>
  </si>
  <si>
    <t>Постановление администрации Ульканского городского поселения</t>
  </si>
  <si>
    <t>ООО "Авангард"</t>
  </si>
  <si>
    <t xml:space="preserve">Постановление администрации города Черемхово </t>
  </si>
  <si>
    <t>Постановление администрации Алехинского муниципального образования</t>
  </si>
  <si>
    <t>Муниципальное образование "Город Черемхово"</t>
  </si>
  <si>
    <t>Муниципальное образование "Казачинско-Ленский район"</t>
  </si>
  <si>
    <r>
      <t>м</t>
    </r>
    <r>
      <rPr>
        <vertAlign val="superscript"/>
        <sz val="11"/>
        <color indexed="8"/>
        <rFont val="Times New Roman"/>
        <family val="1"/>
        <charset val="204"/>
      </rPr>
      <t>3</t>
    </r>
  </si>
  <si>
    <r>
      <t>м</t>
    </r>
    <r>
      <rPr>
        <sz val="11"/>
        <color indexed="8"/>
        <rFont val="Times New Roman"/>
        <family val="1"/>
        <charset val="204"/>
      </rPr>
      <t>³</t>
    </r>
  </si>
  <si>
    <t>Постановление администрации Белоречинского муниципального образования</t>
  </si>
  <si>
    <t>МБУ "Коммунальник"</t>
  </si>
  <si>
    <t>ООО "Михайловские коммунальные системы"</t>
  </si>
  <si>
    <t>МУП "Мальтинское ЖКХ"</t>
  </si>
  <si>
    <t>ООО "Триумф"</t>
  </si>
  <si>
    <t>180-спр     (ред. 361-спр)</t>
  </si>
  <si>
    <t>180-спр (ред.361-спр)</t>
  </si>
  <si>
    <t>05.06.2014 (19.11.2015)</t>
  </si>
  <si>
    <t>136-спр    (ред. 361-спр)</t>
  </si>
  <si>
    <t>02.07.2015 (19.11.2015)</t>
  </si>
  <si>
    <t>12.12.2014 (19.11.2015)</t>
  </si>
  <si>
    <t>5308,43; 2135,56; 2231,38</t>
  </si>
  <si>
    <t>3-спр         (ред. 360-спр)</t>
  </si>
  <si>
    <t>243-спр      (ред. 360-спр)</t>
  </si>
  <si>
    <t>22.11.2013 (19.11.2015)</t>
  </si>
  <si>
    <t>МУП "Тепловодотехсервис"</t>
  </si>
  <si>
    <t>26.06.2014 (19.11.2015)</t>
  </si>
  <si>
    <t>239-спр (ред. 360-спр)</t>
  </si>
  <si>
    <t>165-спр (ред. 360-спр</t>
  </si>
  <si>
    <t>30.05.2014 (19.11.2015)</t>
  </si>
  <si>
    <t>449-спр</t>
  </si>
  <si>
    <t>472-спр</t>
  </si>
  <si>
    <t>431-спр</t>
  </si>
  <si>
    <t>515-спр</t>
  </si>
  <si>
    <t>513-спр</t>
  </si>
  <si>
    <t>518-спр</t>
  </si>
  <si>
    <t>516-спр</t>
  </si>
  <si>
    <t>684-спр    (ред. 626-спр)</t>
  </si>
  <si>
    <t>17.12.2014 (29.12.2015)</t>
  </si>
  <si>
    <t>342-спр     (ред. 5-спр)</t>
  </si>
  <si>
    <t>226-спр    (ред. 626-спр)</t>
  </si>
  <si>
    <t>25.06.2014 (29.12.2015)</t>
  </si>
  <si>
    <t>ОА "ГУ ЖКХ"</t>
  </si>
  <si>
    <t>207-п</t>
  </si>
  <si>
    <t>208-п</t>
  </si>
  <si>
    <t>433-спр</t>
  </si>
  <si>
    <t>643-спр      (ред. 626-спр)</t>
  </si>
  <si>
    <t>12.12.2014 (29.12.2015)</t>
  </si>
  <si>
    <t>684-спр    (ред.626-спр)</t>
  </si>
  <si>
    <t>243-п</t>
  </si>
  <si>
    <t>341, 335</t>
  </si>
  <si>
    <t>3-спр         (ред. 626-спр)</t>
  </si>
  <si>
    <t>483-спр</t>
  </si>
  <si>
    <t>538-спр</t>
  </si>
  <si>
    <t>267-спр     (ред. 626-спр)</t>
  </si>
  <si>
    <t>13.11.2014 (29.12.2015)</t>
  </si>
  <si>
    <t>622-спр     (ред. 584-спр)</t>
  </si>
  <si>
    <t>10.12.2014 (22.12.2015)</t>
  </si>
  <si>
    <t>1666 (ред. 09)</t>
  </si>
  <si>
    <t>30.11.2015 (15.01.2016)</t>
  </si>
  <si>
    <t>1665 (ред. 10)</t>
  </si>
  <si>
    <t>503-спр</t>
  </si>
  <si>
    <t>501-спр</t>
  </si>
  <si>
    <t>ООО "Тесла"</t>
  </si>
  <si>
    <t>458-спр</t>
  </si>
  <si>
    <t>478-спр</t>
  </si>
  <si>
    <t>476-спр</t>
  </si>
  <si>
    <t>80-спр           (ред. 519-спр)</t>
  </si>
  <si>
    <t>28.03.2014  (18.12.2015)</t>
  </si>
  <si>
    <t>540-спр</t>
  </si>
  <si>
    <t>20,63+7,33</t>
  </si>
  <si>
    <t>647-спр     (ред. 584-спр)</t>
  </si>
  <si>
    <t>12.12.2014 (22.12.2015)</t>
  </si>
  <si>
    <t>207-спр     (ред. 584-спр)</t>
  </si>
  <si>
    <t>23.06.2014 (22.12.2015)</t>
  </si>
  <si>
    <t>761-спр     (ред. 626-спр)</t>
  </si>
  <si>
    <t>22.12.2014 (29.12.2015)</t>
  </si>
  <si>
    <t>3048.98</t>
  </si>
  <si>
    <t>ООО "УКУ"</t>
  </si>
  <si>
    <t>475-спр</t>
  </si>
  <si>
    <t>473-спр</t>
  </si>
  <si>
    <t>ООО "Комплекс очистных сооружений"</t>
  </si>
  <si>
    <t>374-спр</t>
  </si>
  <si>
    <t>321 (ред. 341)</t>
  </si>
  <si>
    <t>26.11.2015 (17.12.2015)</t>
  </si>
  <si>
    <t>879 (ред. 905)</t>
  </si>
  <si>
    <t>24.11.2015 (22.12.2015)</t>
  </si>
  <si>
    <t>301а</t>
  </si>
  <si>
    <t>ПАО "Иркутскэнерго"</t>
  </si>
  <si>
    <t>18,29 (11,21+5,06)</t>
  </si>
  <si>
    <t>11,37 (6,31+5,06)</t>
  </si>
  <si>
    <t>ООО "Инженерные сети"; МУП "Эльбрус"</t>
  </si>
  <si>
    <t>ОА "ГУ ЖКХ";               МУП "Эльбрус"</t>
  </si>
  <si>
    <t xml:space="preserve">ПАО "Иркутскэнерго" </t>
  </si>
  <si>
    <t>424 (ред. 9)</t>
  </si>
  <si>
    <t>27.11.2015 (15.01.2016)</t>
  </si>
  <si>
    <t xml:space="preserve">ООО «Зиматеплоэнерго» </t>
  </si>
  <si>
    <t>489-спр,          253-спр (ред. 626-спр)</t>
  </si>
  <si>
    <t>16.12.2015, 26.11.2014 (29.12.2015)</t>
  </si>
  <si>
    <t xml:space="preserve">ООО "Теплосервис" </t>
  </si>
  <si>
    <t xml:space="preserve">ООО "Тесла" </t>
  </si>
  <si>
    <t xml:space="preserve">ООО "Энергия" </t>
  </si>
  <si>
    <t xml:space="preserve">ОА "ГУ ЖКХ" </t>
  </si>
  <si>
    <t xml:space="preserve">ООО "Омега" </t>
  </si>
  <si>
    <t xml:space="preserve">ООО "Утес" </t>
  </si>
  <si>
    <t xml:space="preserve">ООО "УКУ" </t>
  </si>
  <si>
    <t xml:space="preserve">ООО "Саяны +" </t>
  </si>
  <si>
    <t>25,18   (17,85+7,33)</t>
  </si>
  <si>
    <t xml:space="preserve">Восточно-Сибирская дирекция по тепловодоснабжению - структурное подразделение центральной дирекции по тепловодоснабжению филиала ОАО "РЖД" </t>
  </si>
  <si>
    <t xml:space="preserve">ООО "Нижнеудинское коммунальное управление" </t>
  </si>
  <si>
    <t xml:space="preserve">ООО "ЖКХ" г. Алзамая </t>
  </si>
  <si>
    <t xml:space="preserve">МУП ЖКХ "Кунерма" </t>
  </si>
  <si>
    <t xml:space="preserve">ООО "Теплоснаб" </t>
  </si>
  <si>
    <t xml:space="preserve">ООО "Михайловские коммунальные системы" </t>
  </si>
  <si>
    <t xml:space="preserve">МУП "Теплосервис" </t>
  </si>
  <si>
    <t>МУП "Теплосервис"</t>
  </si>
  <si>
    <t xml:space="preserve">18-спр     </t>
  </si>
  <si>
    <t xml:space="preserve">16-спр    </t>
  </si>
  <si>
    <t>286 (ред. 16)</t>
  </si>
  <si>
    <t>07.12.2015 (01.02.2016)</t>
  </si>
  <si>
    <t>285 (ред. 17)</t>
  </si>
  <si>
    <t>449-спр, 10 (ред. 30)</t>
  </si>
  <si>
    <t>09.12.2015, 21.01.2016 (09.02.2016)</t>
  </si>
  <si>
    <t>429-спр,10 (ред. 30)</t>
  </si>
  <si>
    <t>03.12.2015, 21.01.2016 (09.02.2016)</t>
  </si>
  <si>
    <t>10.11.2015 (15.01.2016)</t>
  </si>
  <si>
    <t xml:space="preserve">10-спр </t>
  </si>
  <si>
    <t>298 (ред. 336)</t>
  </si>
  <si>
    <t>01.12.2015 (31.12.2015)</t>
  </si>
  <si>
    <t>12-спр (ред. 33-спр)</t>
  </si>
  <si>
    <t>08.02.2016 (09.03.2016)</t>
  </si>
  <si>
    <t>N на гвс/ отопление</t>
  </si>
  <si>
    <t>с НДС</t>
  </si>
  <si>
    <t>для населения, с НДС</t>
  </si>
  <si>
    <t>Система налогообложения</t>
  </si>
  <si>
    <t>общ.</t>
  </si>
  <si>
    <t>упрощ.</t>
  </si>
  <si>
    <t>Тарифы на КУ</t>
  </si>
  <si>
    <t>Наименование РСО</t>
  </si>
  <si>
    <t>по НПА</t>
  </si>
  <si>
    <t>экономически обоснованный</t>
  </si>
  <si>
    <t>АО "Иркутскоблгаз"</t>
  </si>
  <si>
    <t>ФГБУ "ЦЖКУ" Минобороны России</t>
  </si>
  <si>
    <t>с 01.01.2018 по 30.06.2018</t>
  </si>
  <si>
    <t>с 01.07.2018 по 31.12.2018</t>
  </si>
  <si>
    <t>ООО "Черемховский водоканал "</t>
  </si>
  <si>
    <t xml:space="preserve">16-спр          (в ред. 473-спр)     </t>
  </si>
  <si>
    <t>17.02.2016 (19.12.2017)</t>
  </si>
  <si>
    <t xml:space="preserve">18-спр          (в ред. 473-спр)     </t>
  </si>
  <si>
    <t>17.02.2016            (19.12.2017)</t>
  </si>
  <si>
    <t>03.10.2017
(19.12.2017)</t>
  </si>
  <si>
    <t>207-спр(ред. 473-спр)</t>
  </si>
  <si>
    <t>16.09.2016(19.12.2017)</t>
  </si>
  <si>
    <t>268-спр
(ред. 473-спр)</t>
  </si>
  <si>
    <t>02.12.2015(01.12.2017)</t>
  </si>
  <si>
    <t>404-спр(ред. 489-спр)</t>
  </si>
  <si>
    <t>ул. Смирнова)»,</t>
  </si>
  <si>
    <t>ООО «Водоканал» (село Ухтуй)»(ул. Сидельникова,ул. Смирнова)</t>
  </si>
  <si>
    <t>290-спр(ред.266-спр)</t>
  </si>
  <si>
    <t>09.11.2016(03.10.2017)</t>
  </si>
  <si>
    <t>2342 (ред. 2233)</t>
  </si>
  <si>
    <t>27.11.2015 (19.12.2017)</t>
  </si>
  <si>
    <t>2341 (ред.2230)</t>
  </si>
  <si>
    <t>30.11.2015 (19.12.2017)</t>
  </si>
  <si>
    <t>18.12.2015 (20.12.2017)</t>
  </si>
  <si>
    <t>518-спр        (в ред 526-спр)</t>
  </si>
  <si>
    <t>541-спр</t>
  </si>
  <si>
    <t>18.12.2015 (в ред. 20.12.2017)</t>
  </si>
  <si>
    <t>935              (в ред. 1108)</t>
  </si>
  <si>
    <t>516-спр (в ред. 526-спр)</t>
  </si>
  <si>
    <t>361-спр(ред. 2-спр)</t>
  </si>
  <si>
    <t>07.11.2017 (16.01.2018)</t>
  </si>
  <si>
    <t>439-спр(2-спр)</t>
  </si>
  <si>
    <t>20.12.2016(16.01.2018)</t>
  </si>
  <si>
    <t>рост</t>
  </si>
  <si>
    <t>Стоимость м3 ГВС для населения</t>
  </si>
  <si>
    <t>без НДС</t>
  </si>
  <si>
    <t>с 1 января 2018</t>
  </si>
  <si>
    <t>с 1 июля 2018</t>
  </si>
  <si>
    <r>
      <t>м</t>
    </r>
    <r>
      <rPr>
        <vertAlign val="superscript"/>
        <sz val="11"/>
        <color theme="1"/>
        <rFont val="Calibri"/>
        <family val="1"/>
        <charset val="204"/>
      </rPr>
      <t>3</t>
    </r>
  </si>
  <si>
    <r>
      <t>м</t>
    </r>
    <r>
      <rPr>
        <sz val="11"/>
        <color indexed="8"/>
        <rFont val="Calibri"/>
        <family val="1"/>
        <charset val="204"/>
      </rPr>
      <t>³</t>
    </r>
  </si>
  <si>
    <t>Тарифы для населения, с НДС</t>
  </si>
  <si>
    <r>
      <t>м</t>
    </r>
    <r>
      <rPr>
        <vertAlign val="superscript"/>
        <sz val="11"/>
        <rFont val="Times New Roman"/>
        <family val="1"/>
        <charset val="204"/>
      </rPr>
      <t>3</t>
    </r>
  </si>
  <si>
    <t>с 01.01.2019 по 30.06.2019</t>
  </si>
  <si>
    <t>с 01.07.2019 по 31.12.2019</t>
  </si>
  <si>
    <t>031-06-1156/18</t>
  </si>
  <si>
    <t>460-спр</t>
  </si>
  <si>
    <t>516-спр, в ред. 478-спр</t>
  </si>
  <si>
    <t>20.12.2017,в ред. 20.12.2018</t>
  </si>
  <si>
    <t>514-спр в ред. 478-спр</t>
  </si>
  <si>
    <t>533-спр</t>
  </si>
  <si>
    <t>43,50 (по 14.03.2019 г.)</t>
  </si>
  <si>
    <t>47,3 (по 14.03.2019 г.)</t>
  </si>
  <si>
    <t>24,53(по 14.03.2019 г.)</t>
  </si>
  <si>
    <t>Услуга по обращению с твердыми коммунальными отходами</t>
  </si>
  <si>
    <t>ООО "РН- НЭО Иркутск"</t>
  </si>
  <si>
    <t>куб.м</t>
  </si>
  <si>
    <t>394-спр</t>
  </si>
  <si>
    <t>20.12.2017, в ред. от 20.12.2018</t>
  </si>
  <si>
    <t>в наст. время не установлен</t>
  </si>
  <si>
    <t>32-спрв ред. 380-спр</t>
  </si>
  <si>
    <t>07.03.2018, в ред.  14.12.2018</t>
  </si>
  <si>
    <t>Тарифы на коммунальные услуги в городе Иркутске</t>
  </si>
  <si>
    <t>Услуга по обращению с ТКО</t>
  </si>
  <si>
    <t>с 01.01.2020 по 30.06.2020</t>
  </si>
  <si>
    <t>с 01.07.2020 по 31.12.2020</t>
  </si>
  <si>
    <t xml:space="preserve">031-06-1016/9 </t>
  </si>
  <si>
    <t>375-спр</t>
  </si>
  <si>
    <t>445-спр</t>
  </si>
  <si>
    <t>20.12.2017, в ред. от 20.12.2019</t>
  </si>
  <si>
    <t>514-спр в ред. 411-спр</t>
  </si>
  <si>
    <t>516-спр, в ред. 411-спр</t>
  </si>
  <si>
    <t>20.12.2017, в ред. 20.12.2019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</si>
</sst>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000"/>
    <numFmt numFmtId="166" formatCode="&quot;$&quot;#,##0_);[Red]\(&quot;$&quot;#,##0\)"/>
    <numFmt numFmtId="167" formatCode="_-* #,##0.00[$€-1]_-;\-* #,##0.00[$€-1]_-;_-* &quot;-&quot;??[$€-1]_-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name val="Tahoma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10"/>
      <color indexed="12"/>
      <name val="Arial Cyr"/>
      <charset val="204"/>
    </font>
    <font>
      <u/>
      <sz val="9"/>
      <color indexed="12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sz val="10"/>
      <name val="Helv"/>
      <charset val="204"/>
    </font>
    <font>
      <sz val="8"/>
      <name val="Arial"/>
      <family val="2"/>
      <charset val="204"/>
    </font>
    <font>
      <u/>
      <sz val="9"/>
      <color indexed="32"/>
      <name val="Tahoma"/>
      <family val="2"/>
      <charset val="204"/>
    </font>
    <font>
      <u/>
      <sz val="9"/>
      <color indexed="18"/>
      <name val="Tahoma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</font>
    <font>
      <sz val="11"/>
      <color indexed="8"/>
      <name val="Times New Roman"/>
    </font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name val="Times New Roman"/>
    </font>
    <font>
      <b/>
      <sz val="11"/>
      <color indexed="8"/>
      <name val="Times New Roman"/>
    </font>
    <font>
      <vertAlign val="superscript"/>
      <sz val="11"/>
      <color theme="1"/>
      <name val="Calibri"/>
      <family val="1"/>
      <charset val="204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indexed="8"/>
      <name val="Calibri"/>
      <family val="1"/>
      <charset val="204"/>
    </font>
    <font>
      <sz val="11"/>
      <name val="Calibri"/>
      <scheme val="minor"/>
    </font>
    <font>
      <sz val="11"/>
      <color rgb="FFFF0000"/>
      <name val="Times New Roman"/>
    </font>
    <font>
      <sz val="11"/>
      <color rgb="FFFF0000"/>
      <name val="Calibri"/>
      <scheme val="minor"/>
    </font>
    <font>
      <vertAlign val="superscript"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5">
    <xf numFmtId="0" fontId="0" fillId="0" borderId="0"/>
    <xf numFmtId="0" fontId="4" fillId="0" borderId="2" applyBorder="0">
      <alignment horizontal="center" vertical="center" wrapText="1"/>
    </xf>
    <xf numFmtId="0" fontId="10" fillId="0" borderId="0"/>
    <xf numFmtId="49" fontId="11" fillId="0" borderId="0" applyBorder="0">
      <alignment vertical="top"/>
    </xf>
    <xf numFmtId="0" fontId="13" fillId="0" borderId="0"/>
    <xf numFmtId="167" fontId="13" fillId="0" borderId="0"/>
    <xf numFmtId="0" fontId="22" fillId="0" borderId="0"/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66" fontId="14" fillId="0" borderId="0" applyFont="0" applyFill="0" applyBorder="0" applyAlignment="0" applyProtection="0"/>
    <xf numFmtId="0" fontId="20" fillId="0" borderId="0" applyFill="0" applyBorder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5" fillId="0" borderId="0"/>
    <xf numFmtId="0" fontId="20" fillId="0" borderId="0" applyFill="0" applyBorder="0" applyProtection="0">
      <alignment vertical="center"/>
    </xf>
    <xf numFmtId="0" fontId="20" fillId="0" borderId="0" applyFill="0" applyBorder="0" applyProtection="0">
      <alignment vertical="center"/>
    </xf>
    <xf numFmtId="0" fontId="17" fillId="8" borderId="7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9" fontId="25" fillId="0" borderId="0" applyNumberFormat="0" applyFill="0" applyBorder="0" applyAlignment="0" applyProtection="0">
      <alignment vertical="top"/>
    </xf>
    <xf numFmtId="49" fontId="11" fillId="0" borderId="0" applyBorder="0">
      <alignment vertical="top"/>
    </xf>
    <xf numFmtId="0" fontId="12" fillId="0" borderId="0"/>
    <xf numFmtId="0" fontId="1" fillId="0" borderId="0"/>
    <xf numFmtId="0" fontId="10" fillId="0" borderId="0"/>
  </cellStyleXfs>
  <cellXfs count="25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7" borderId="1" xfId="0" applyNumberFormat="1" applyFont="1" applyFill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14" fontId="2" fillId="7" borderId="3" xfId="0" applyNumberFormat="1" applyFont="1" applyFill="1" applyBorder="1" applyAlignment="1">
      <alignment horizontal="center" vertical="center" wrapText="1"/>
    </xf>
    <xf numFmtId="14" fontId="2" fillId="7" borderId="4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4" fontId="2" fillId="7" borderId="6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top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distributed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7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/>
    </xf>
    <xf numFmtId="4" fontId="27" fillId="0" borderId="1" xfId="0" applyNumberFormat="1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4" fontId="29" fillId="0" borderId="8" xfId="0" applyNumberFormat="1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4" fontId="29" fillId="0" borderId="12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top" wrapText="1"/>
    </xf>
    <xf numFmtId="2" fontId="29" fillId="0" borderId="10" xfId="0" applyNumberFormat="1" applyFont="1" applyBorder="1" applyAlignment="1">
      <alignment horizontal="center" vertical="center" wrapText="1"/>
    </xf>
    <xf numFmtId="2" fontId="29" fillId="0" borderId="11" xfId="0" applyNumberFormat="1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4" fontId="29" fillId="0" borderId="9" xfId="0" applyNumberFormat="1" applyFont="1" applyBorder="1" applyAlignment="1">
      <alignment horizontal="center" vertical="center" wrapText="1"/>
    </xf>
    <xf numFmtId="4" fontId="29" fillId="0" borderId="13" xfId="0" applyNumberFormat="1" applyFont="1" applyBorder="1" applyAlignment="1">
      <alignment horizontal="center" vertical="center" wrapText="1"/>
    </xf>
    <xf numFmtId="4" fontId="29" fillId="0" borderId="16" xfId="0" applyNumberFormat="1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top" wrapText="1"/>
    </xf>
    <xf numFmtId="2" fontId="29" fillId="0" borderId="6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2" fontId="29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4" fontId="29" fillId="0" borderId="15" xfId="0" applyNumberFormat="1" applyFont="1" applyBorder="1" applyAlignment="1">
      <alignment horizontal="center" vertical="center" wrapText="1"/>
    </xf>
    <xf numFmtId="4" fontId="29" fillId="0" borderId="6" xfId="0" applyNumberFormat="1" applyFont="1" applyBorder="1" applyAlignment="1">
      <alignment horizontal="center" vertical="center" wrapText="1"/>
    </xf>
    <xf numFmtId="4" fontId="29" fillId="0" borderId="11" xfId="0" applyNumberFormat="1" applyFont="1" applyBorder="1" applyAlignment="1">
      <alignment horizontal="center" vertical="center" wrapText="1"/>
    </xf>
    <xf numFmtId="4" fontId="29" fillId="12" borderId="3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0" fillId="12" borderId="1" xfId="0" applyFont="1" applyFill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28" fillId="0" borderId="4" xfId="0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center" vertical="center" wrapText="1"/>
    </xf>
    <xf numFmtId="0" fontId="30" fillId="12" borderId="4" xfId="0" applyFont="1" applyFill="1" applyBorder="1" applyAlignment="1">
      <alignment horizontal="center" vertical="center" wrapText="1"/>
    </xf>
    <xf numFmtId="4" fontId="29" fillId="12" borderId="4" xfId="0" applyNumberFormat="1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4" fontId="31" fillId="5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1" fontId="30" fillId="11" borderId="1" xfId="0" applyNumberFormat="1" applyFont="1" applyFill="1" applyBorder="1"/>
    <xf numFmtId="0" fontId="30" fillId="3" borderId="1" xfId="0" applyFont="1" applyFill="1" applyBorder="1"/>
    <xf numFmtId="0" fontId="33" fillId="0" borderId="1" xfId="0" applyFont="1" applyBorder="1" applyAlignment="1">
      <alignment vertical="center" wrapText="1"/>
    </xf>
    <xf numFmtId="0" fontId="29" fillId="6" borderId="1" xfId="0" applyFont="1" applyFill="1" applyBorder="1" applyAlignment="1">
      <alignment vertical="center" wrapText="1"/>
    </xf>
    <xf numFmtId="0" fontId="29" fillId="6" borderId="1" xfId="0" applyFont="1" applyFill="1" applyBorder="1" applyAlignment="1">
      <alignment horizontal="center" vertical="center" wrapText="1"/>
    </xf>
    <xf numFmtId="4" fontId="29" fillId="6" borderId="1" xfId="0" applyNumberFormat="1" applyFont="1" applyFill="1" applyBorder="1" applyAlignment="1">
      <alignment horizontal="center" vertical="center" wrapText="1"/>
    </xf>
    <xf numFmtId="4" fontId="29" fillId="12" borderId="1" xfId="0" applyNumberFormat="1" applyFont="1" applyFill="1" applyBorder="1" applyAlignment="1">
      <alignment horizontal="center" vertical="center" wrapText="1"/>
    </xf>
    <xf numFmtId="4" fontId="32" fillId="6" borderId="1" xfId="0" applyNumberFormat="1" applyFont="1" applyFill="1" applyBorder="1" applyAlignment="1">
      <alignment horizontal="center" vertical="center" wrapText="1"/>
    </xf>
    <xf numFmtId="4" fontId="32" fillId="12" borderId="1" xfId="0" applyNumberFormat="1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left" vertical="center" wrapText="1"/>
    </xf>
    <xf numFmtId="14" fontId="28" fillId="3" borderId="6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29" fillId="9" borderId="1" xfId="0" applyFont="1" applyFill="1" applyBorder="1" applyAlignment="1">
      <alignment horizontal="center" vertical="center" wrapText="1"/>
    </xf>
    <xf numFmtId="4" fontId="29" fillId="9" borderId="1" xfId="0" applyNumberFormat="1" applyFont="1" applyFill="1" applyBorder="1" applyAlignment="1">
      <alignment horizontal="center" vertical="center" wrapText="1"/>
    </xf>
    <xf numFmtId="4" fontId="32" fillId="9" borderId="1" xfId="0" applyNumberFormat="1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left" vertical="center" wrapText="1"/>
    </xf>
    <xf numFmtId="14" fontId="32" fillId="3" borderId="6" xfId="0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center" vertical="center"/>
    </xf>
    <xf numFmtId="4" fontId="28" fillId="12" borderId="1" xfId="0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4" fontId="28" fillId="3" borderId="1" xfId="0" applyNumberFormat="1" applyFont="1" applyFill="1" applyBorder="1" applyAlignment="1">
      <alignment horizontal="center" vertical="center" wrapText="1"/>
    </xf>
    <xf numFmtId="4" fontId="28" fillId="12" borderId="1" xfId="0" applyNumberFormat="1" applyFont="1" applyFill="1" applyBorder="1" applyAlignment="1">
      <alignment horizontal="center" vertical="center" wrapText="1"/>
    </xf>
    <xf numFmtId="4" fontId="28" fillId="9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8" fillId="13" borderId="1" xfId="0" applyFont="1" applyFill="1" applyBorder="1" applyAlignment="1">
      <alignment horizontal="center" vertical="center" wrapText="1"/>
    </xf>
    <xf numFmtId="4" fontId="32" fillId="13" borderId="1" xfId="0" applyNumberFormat="1" applyFont="1" applyFill="1" applyBorder="1" applyAlignment="1">
      <alignment horizontal="center" vertical="center" wrapText="1"/>
    </xf>
    <xf numFmtId="0" fontId="36" fillId="13" borderId="1" xfId="0" applyFont="1" applyFill="1" applyBorder="1" applyAlignment="1">
      <alignment horizontal="center" vertical="center" wrapText="1"/>
    </xf>
    <xf numFmtId="4" fontId="32" fillId="13" borderId="6" xfId="0" applyNumberFormat="1" applyFont="1" applyFill="1" applyBorder="1" applyAlignment="1">
      <alignment horizontal="center" vertical="center" wrapText="1"/>
    </xf>
    <xf numFmtId="0" fontId="32" fillId="13" borderId="6" xfId="0" applyFont="1" applyFill="1" applyBorder="1" applyAlignment="1">
      <alignment horizontal="center" vertical="center" wrapText="1"/>
    </xf>
    <xf numFmtId="0" fontId="32" fillId="13" borderId="1" xfId="0" applyFont="1" applyFill="1" applyBorder="1" applyAlignment="1">
      <alignment horizontal="left" vertical="center" wrapText="1"/>
    </xf>
    <xf numFmtId="0" fontId="32" fillId="13" borderId="1" xfId="0" applyFont="1" applyFill="1" applyBorder="1" applyAlignment="1">
      <alignment horizontal="center" vertical="center" wrapText="1"/>
    </xf>
    <xf numFmtId="14" fontId="32" fillId="13" borderId="6" xfId="0" applyNumberFormat="1" applyFont="1" applyFill="1" applyBorder="1" applyAlignment="1">
      <alignment horizontal="center" vertical="center" wrapText="1"/>
    </xf>
    <xf numFmtId="1" fontId="30" fillId="13" borderId="1" xfId="0" applyNumberFormat="1" applyFont="1" applyFill="1" applyBorder="1"/>
    <xf numFmtId="0" fontId="30" fillId="13" borderId="1" xfId="0" applyFont="1" applyFill="1" applyBorder="1"/>
    <xf numFmtId="164" fontId="32" fillId="13" borderId="1" xfId="0" applyNumberFormat="1" applyFont="1" applyFill="1" applyBorder="1" applyAlignment="1">
      <alignment horizontal="center" vertical="center" wrapText="1"/>
    </xf>
    <xf numFmtId="0" fontId="38" fillId="13" borderId="1" xfId="0" applyFont="1" applyFill="1" applyBorder="1"/>
    <xf numFmtId="0" fontId="39" fillId="13" borderId="1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left" vertical="center" wrapText="1"/>
    </xf>
    <xf numFmtId="0" fontId="32" fillId="13" borderId="1" xfId="0" applyFont="1" applyFill="1" applyBorder="1" applyAlignment="1">
      <alignment vertical="center" wrapText="1"/>
    </xf>
    <xf numFmtId="4" fontId="39" fillId="13" borderId="1" xfId="0" applyNumberFormat="1" applyFont="1" applyFill="1" applyBorder="1" applyAlignment="1">
      <alignment horizontal="center" vertical="center" wrapText="1"/>
    </xf>
    <xf numFmtId="4" fontId="39" fillId="13" borderId="6" xfId="0" applyNumberFormat="1" applyFont="1" applyFill="1" applyBorder="1" applyAlignment="1">
      <alignment horizontal="center" vertical="center" wrapText="1"/>
    </xf>
    <xf numFmtId="0" fontId="39" fillId="13" borderId="6" xfId="0" applyFont="1" applyFill="1" applyBorder="1" applyAlignment="1">
      <alignment horizontal="center" vertical="center" wrapText="1"/>
    </xf>
    <xf numFmtId="0" fontId="39" fillId="13" borderId="1" xfId="0" applyFont="1" applyFill="1" applyBorder="1" applyAlignment="1">
      <alignment horizontal="left" vertical="center" wrapText="1"/>
    </xf>
    <xf numFmtId="14" fontId="39" fillId="13" borderId="6" xfId="0" applyNumberFormat="1" applyFont="1" applyFill="1" applyBorder="1" applyAlignment="1">
      <alignment horizontal="center" vertical="center" wrapText="1"/>
    </xf>
    <xf numFmtId="1" fontId="40" fillId="13" borderId="1" xfId="0" applyNumberFormat="1" applyFont="1" applyFill="1" applyBorder="1"/>
    <xf numFmtId="0" fontId="40" fillId="13" borderId="1" xfId="0" applyFont="1" applyFill="1" applyBorder="1"/>
    <xf numFmtId="0" fontId="39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horizontal="center" vertical="center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32" fillId="2" borderId="6" xfId="0" applyNumberFormat="1" applyFont="1" applyFill="1" applyBorder="1" applyAlignment="1">
      <alignment horizontal="center" vertical="center" wrapText="1"/>
    </xf>
    <xf numFmtId="0" fontId="32" fillId="12" borderId="6" xfId="0" applyFont="1" applyFill="1" applyBorder="1" applyAlignment="1">
      <alignment horizontal="center" vertical="center" wrapText="1"/>
    </xf>
    <xf numFmtId="4" fontId="32" fillId="12" borderId="6" xfId="0" applyNumberFormat="1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left" vertical="center" wrapText="1"/>
    </xf>
    <xf numFmtId="1" fontId="40" fillId="11" borderId="1" xfId="0" applyNumberFormat="1" applyFont="1" applyFill="1" applyBorder="1"/>
    <xf numFmtId="0" fontId="38" fillId="2" borderId="1" xfId="0" applyFont="1" applyFill="1" applyBorder="1"/>
    <xf numFmtId="0" fontId="38" fillId="3" borderId="1" xfId="0" applyFont="1" applyFill="1" applyBorder="1"/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14" fontId="32" fillId="0" borderId="6" xfId="0" applyNumberFormat="1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 wrapText="1"/>
    </xf>
    <xf numFmtId="14" fontId="28" fillId="0" borderId="6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35" fillId="3" borderId="1" xfId="0" applyFont="1" applyFill="1" applyBorder="1" applyAlignment="1">
      <alignment vertical="center" wrapText="1"/>
    </xf>
    <xf numFmtId="0" fontId="31" fillId="3" borderId="1" xfId="0" applyFont="1" applyFill="1" applyBorder="1" applyAlignment="1">
      <alignment vertical="center" wrapText="1"/>
    </xf>
    <xf numFmtId="0" fontId="31" fillId="3" borderId="1" xfId="0" applyFont="1" applyFill="1" applyBorder="1" applyAlignment="1">
      <alignment horizontal="center" vertical="center" wrapText="1"/>
    </xf>
    <xf numFmtId="4" fontId="31" fillId="3" borderId="1" xfId="0" applyNumberFormat="1" applyFont="1" applyFill="1" applyBorder="1" applyAlignment="1">
      <alignment horizontal="center" vertical="center" wrapText="1"/>
    </xf>
    <xf numFmtId="4" fontId="31" fillId="12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6" fillId="3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vertical="center" wrapText="1"/>
    </xf>
    <xf numFmtId="4" fontId="29" fillId="3" borderId="1" xfId="0" applyNumberFormat="1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left" vertical="center"/>
    </xf>
    <xf numFmtId="0" fontId="29" fillId="3" borderId="1" xfId="0" applyFont="1" applyFill="1" applyBorder="1" applyAlignment="1">
      <alignment horizontal="center" vertical="center"/>
    </xf>
    <xf numFmtId="4" fontId="29" fillId="3" borderId="1" xfId="0" applyNumberFormat="1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vertical="center"/>
    </xf>
    <xf numFmtId="0" fontId="29" fillId="3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/>
    <xf numFmtId="2" fontId="27" fillId="0" borderId="1" xfId="0" applyNumberFormat="1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/>
    <xf numFmtId="4" fontId="27" fillId="0" borderId="0" xfId="0" applyNumberFormat="1" applyFont="1" applyFill="1" applyBorder="1"/>
    <xf numFmtId="4" fontId="27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/>
    </xf>
    <xf numFmtId="14" fontId="27" fillId="0" borderId="1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4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164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164" fontId="43" fillId="0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vertical="center" wrapText="1"/>
    </xf>
    <xf numFmtId="0" fontId="43" fillId="0" borderId="1" xfId="0" applyFont="1" applyFill="1" applyBorder="1" applyAlignment="1">
      <alignment wrapText="1"/>
    </xf>
    <xf numFmtId="0" fontId="27" fillId="0" borderId="6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2" fontId="27" fillId="0" borderId="6" xfId="0" applyNumberFormat="1" applyFont="1" applyFill="1" applyBorder="1" applyAlignment="1">
      <alignment horizontal="center" vertical="center" wrapText="1"/>
    </xf>
    <xf numFmtId="2" fontId="27" fillId="0" borderId="1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</cellXfs>
  <cellStyles count="35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urrency [0]" xfId="19"/>
    <cellStyle name="Currency2" xfId="20"/>
    <cellStyle name="Followed Hyperlink" xfId="21"/>
    <cellStyle name="Hyperlink" xfId="22"/>
    <cellStyle name="normal" xfId="23"/>
    <cellStyle name="Normal1" xfId="24"/>
    <cellStyle name="Normal2" xfId="25"/>
    <cellStyle name="Percent1" xfId="26"/>
    <cellStyle name="Ввод  2" xfId="27"/>
    <cellStyle name="Гиперссылка 2" xfId="28"/>
    <cellStyle name="Гиперссылка 2 2" xfId="29"/>
    <cellStyle name="Гиперссылка 2 3" xfId="30"/>
    <cellStyle name="ЗаголовокСтолбца" xfId="1"/>
    <cellStyle name="Обычный" xfId="0" builtinId="0"/>
    <cellStyle name="Обычный 10" xfId="31"/>
    <cellStyle name="Обычный 2" xfId="2"/>
    <cellStyle name="Обычный 3" xfId="32"/>
    <cellStyle name="Обычный 4" xfId="3"/>
    <cellStyle name="Обычный 5" xfId="34"/>
    <cellStyle name="Обычный 6" xfId="33"/>
  </cellStyles>
  <dxfs count="0"/>
  <tableStyles count="0" defaultTableStyle="TableStyleMedium2" defaultPivotStyle="PivotStyleMedium9"/>
  <colors>
    <mruColors>
      <color rgb="FFCCCCFF"/>
      <color rgb="FFFFFF99"/>
      <color rgb="FF9FFFFF"/>
      <color rgb="FFE26B0A"/>
      <color rgb="FF80D828"/>
      <color rgb="FFFF7C80"/>
      <color rgb="FFFFCCFF"/>
      <color rgb="FFFFCC99"/>
      <color rgb="FFC4D79B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6.bin"/><Relationship Id="rId1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5.bin"/><Relationship Id="rId9" Type="http://schemas.openxmlformats.org/officeDocument/2006/relationships/printerSettings" Target="../printerSettings/printerSettings10.bin"/><Relationship Id="rId1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zoomScale="160" zoomScaleNormal="160" workbookViewId="0">
      <pane ySplit="3" topLeftCell="A4" activePane="bottomLeft" state="frozen"/>
      <selection pane="bottomLeft" sqref="A1:H1"/>
    </sheetView>
  </sheetViews>
  <sheetFormatPr defaultColWidth="9.140625" defaultRowHeight="15"/>
  <cols>
    <col min="1" max="1" width="17.28515625" style="216" customWidth="1"/>
    <col min="2" max="2" width="20.42578125" style="217" bestFit="1" customWidth="1"/>
    <col min="3" max="3" width="6.7109375" style="218" customWidth="1"/>
    <col min="4" max="4" width="13.140625" style="219" customWidth="1"/>
    <col min="5" max="5" width="13.140625" style="220" customWidth="1"/>
    <col min="6" max="6" width="18.7109375" style="221" customWidth="1"/>
    <col min="7" max="7" width="13.7109375" style="215" customWidth="1"/>
    <col min="8" max="8" width="13.85546875" style="215" customWidth="1"/>
    <col min="9" max="16384" width="9.140625" style="213"/>
  </cols>
  <sheetData>
    <row r="1" spans="1:8" ht="46.5" customHeight="1">
      <c r="A1" s="251" t="s">
        <v>321</v>
      </c>
      <c r="B1" s="251"/>
      <c r="C1" s="251"/>
      <c r="D1" s="251"/>
      <c r="E1" s="251"/>
      <c r="F1" s="251"/>
      <c r="G1" s="251"/>
      <c r="H1" s="251"/>
    </row>
    <row r="2" spans="1:8" ht="60" customHeight="1">
      <c r="A2" s="252" t="s">
        <v>39</v>
      </c>
      <c r="B2" s="252" t="s">
        <v>257</v>
      </c>
      <c r="C2" s="252" t="s">
        <v>31</v>
      </c>
      <c r="D2" s="254" t="s">
        <v>300</v>
      </c>
      <c r="E2" s="255"/>
      <c r="F2" s="249" t="s">
        <v>32</v>
      </c>
      <c r="G2" s="249"/>
      <c r="H2" s="249"/>
    </row>
    <row r="3" spans="1:8" ht="43.5" customHeight="1">
      <c r="A3" s="253"/>
      <c r="B3" s="253"/>
      <c r="C3" s="253"/>
      <c r="D3" s="214" t="s">
        <v>323</v>
      </c>
      <c r="E3" s="214" t="s">
        <v>324</v>
      </c>
      <c r="F3" s="231" t="s">
        <v>46</v>
      </c>
      <c r="G3" s="231" t="s">
        <v>40</v>
      </c>
      <c r="H3" s="231" t="s">
        <v>41</v>
      </c>
    </row>
    <row r="4" spans="1:8">
      <c r="A4" s="245" t="s">
        <v>1</v>
      </c>
      <c r="B4" s="246"/>
      <c r="C4" s="246"/>
      <c r="D4" s="246"/>
      <c r="E4" s="246"/>
      <c r="F4" s="246"/>
      <c r="G4" s="246"/>
      <c r="H4" s="246"/>
    </row>
    <row r="5" spans="1:8" ht="45">
      <c r="A5" s="240" t="s">
        <v>36</v>
      </c>
      <c r="B5" s="232" t="s">
        <v>47</v>
      </c>
      <c r="C5" s="231" t="s">
        <v>301</v>
      </c>
      <c r="D5" s="237">
        <v>14.12</v>
      </c>
      <c r="E5" s="237">
        <v>12.94</v>
      </c>
      <c r="F5" s="234" t="s">
        <v>48</v>
      </c>
      <c r="G5" s="231" t="s">
        <v>325</v>
      </c>
      <c r="H5" s="233">
        <v>43819</v>
      </c>
    </row>
    <row r="6" spans="1:8" ht="45">
      <c r="A6" s="240" t="s">
        <v>37</v>
      </c>
      <c r="B6" s="232" t="s">
        <v>47</v>
      </c>
      <c r="C6" s="231" t="s">
        <v>301</v>
      </c>
      <c r="D6" s="237">
        <v>15.13</v>
      </c>
      <c r="E6" s="237">
        <v>15.73</v>
      </c>
      <c r="F6" s="234" t="s">
        <v>48</v>
      </c>
      <c r="G6" s="236" t="s">
        <v>325</v>
      </c>
      <c r="H6" s="233">
        <v>43819</v>
      </c>
    </row>
    <row r="7" spans="1:8" ht="43.9" customHeight="1">
      <c r="A7" s="240" t="s">
        <v>49</v>
      </c>
      <c r="B7" s="242"/>
      <c r="C7" s="243"/>
      <c r="D7" s="243"/>
      <c r="E7" s="243"/>
      <c r="F7" s="243"/>
      <c r="G7" s="243"/>
      <c r="H7" s="244"/>
    </row>
    <row r="8" spans="1:8" ht="45">
      <c r="A8" s="232" t="s">
        <v>33</v>
      </c>
      <c r="B8" s="247" t="s">
        <v>207</v>
      </c>
      <c r="C8" s="231" t="s">
        <v>34</v>
      </c>
      <c r="D8" s="237">
        <v>1392.91</v>
      </c>
      <c r="E8" s="237">
        <v>1466.72</v>
      </c>
      <c r="F8" s="248" t="s">
        <v>43</v>
      </c>
      <c r="G8" s="249" t="s">
        <v>330</v>
      </c>
      <c r="H8" s="250" t="s">
        <v>331</v>
      </c>
    </row>
    <row r="9" spans="1:8" ht="30">
      <c r="A9" s="232" t="s">
        <v>35</v>
      </c>
      <c r="B9" s="247"/>
      <c r="C9" s="231" t="s">
        <v>80</v>
      </c>
      <c r="D9" s="237">
        <v>23.88</v>
      </c>
      <c r="E9" s="237">
        <v>24.24</v>
      </c>
      <c r="F9" s="248"/>
      <c r="G9" s="249"/>
      <c r="H9" s="249"/>
    </row>
    <row r="10" spans="1:8" ht="45">
      <c r="A10" s="240" t="s">
        <v>50</v>
      </c>
      <c r="B10" s="232" t="s">
        <v>207</v>
      </c>
      <c r="C10" s="231" t="s">
        <v>34</v>
      </c>
      <c r="D10" s="237">
        <v>1392.91</v>
      </c>
      <c r="E10" s="237">
        <v>1466.72</v>
      </c>
      <c r="F10" s="234" t="s">
        <v>43</v>
      </c>
      <c r="G10" s="231" t="s">
        <v>329</v>
      </c>
      <c r="H10" s="233" t="s">
        <v>328</v>
      </c>
    </row>
    <row r="11" spans="1:8" ht="45">
      <c r="A11" s="240" t="s">
        <v>51</v>
      </c>
      <c r="B11" s="232" t="s">
        <v>207</v>
      </c>
      <c r="C11" s="231" t="s">
        <v>38</v>
      </c>
      <c r="D11" s="238">
        <v>1.1100000000000001</v>
      </c>
      <c r="E11" s="237">
        <v>1.17</v>
      </c>
      <c r="F11" s="234" t="s">
        <v>43</v>
      </c>
      <c r="G11" s="231" t="s">
        <v>327</v>
      </c>
      <c r="H11" s="233">
        <v>43826</v>
      </c>
    </row>
    <row r="12" spans="1:8" ht="47.25">
      <c r="A12" s="241" t="s">
        <v>322</v>
      </c>
      <c r="B12" s="232" t="s">
        <v>314</v>
      </c>
      <c r="C12" s="226" t="s">
        <v>315</v>
      </c>
      <c r="D12" s="239">
        <v>557.76</v>
      </c>
      <c r="E12" s="237">
        <v>576.04999999999995</v>
      </c>
      <c r="F12" s="234" t="s">
        <v>43</v>
      </c>
      <c r="G12" s="226" t="s">
        <v>326</v>
      </c>
      <c r="H12" s="233">
        <v>43819</v>
      </c>
    </row>
    <row r="13" spans="1:8">
      <c r="F13" s="228"/>
    </row>
    <row r="14" spans="1:8">
      <c r="F14" s="228"/>
    </row>
  </sheetData>
  <mergeCells count="12">
    <mergeCell ref="A1:H1"/>
    <mergeCell ref="A2:A3"/>
    <mergeCell ref="B2:B3"/>
    <mergeCell ref="C2:C3"/>
    <mergeCell ref="D2:E2"/>
    <mergeCell ref="F2:H2"/>
    <mergeCell ref="B7:H7"/>
    <mergeCell ref="A4:H4"/>
    <mergeCell ref="B8:B9"/>
    <mergeCell ref="F8:F9"/>
    <mergeCell ref="G8:G9"/>
    <mergeCell ref="H8:H9"/>
  </mergeCells>
  <pageMargins left="0.25" right="0.25" top="0.75" bottom="0.7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90" workbookViewId="0">
      <pane ySplit="3" topLeftCell="A7" activePane="bottomLeft" state="frozen"/>
      <selection pane="bottomLeft" activeCell="F12" sqref="F12"/>
    </sheetView>
  </sheetViews>
  <sheetFormatPr defaultColWidth="9.140625" defaultRowHeight="15"/>
  <cols>
    <col min="1" max="1" width="26.28515625" style="216" customWidth="1"/>
    <col min="2" max="2" width="21.5703125" style="217" customWidth="1"/>
    <col min="3" max="3" width="6.7109375" style="218" customWidth="1"/>
    <col min="4" max="4" width="13.140625" style="219" customWidth="1"/>
    <col min="5" max="5" width="13.140625" style="220" customWidth="1"/>
    <col min="6" max="6" width="21.140625" style="221" customWidth="1"/>
    <col min="7" max="7" width="17.28515625" style="215" customWidth="1"/>
    <col min="8" max="8" width="16.28515625" style="215" customWidth="1"/>
    <col min="9" max="16384" width="9.140625" style="213"/>
  </cols>
  <sheetData>
    <row r="1" spans="1:8" ht="46.5" customHeight="1">
      <c r="A1" s="251" t="s">
        <v>321</v>
      </c>
      <c r="B1" s="251"/>
      <c r="C1" s="251"/>
      <c r="D1" s="251"/>
      <c r="E1" s="251"/>
      <c r="F1" s="251"/>
      <c r="G1" s="251"/>
      <c r="H1" s="251"/>
    </row>
    <row r="2" spans="1:8" ht="60" customHeight="1">
      <c r="A2" s="252" t="s">
        <v>39</v>
      </c>
      <c r="B2" s="252" t="s">
        <v>257</v>
      </c>
      <c r="C2" s="252" t="s">
        <v>31</v>
      </c>
      <c r="D2" s="254" t="s">
        <v>300</v>
      </c>
      <c r="E2" s="255"/>
      <c r="F2" s="249" t="s">
        <v>32</v>
      </c>
      <c r="G2" s="249"/>
      <c r="H2" s="249"/>
    </row>
    <row r="3" spans="1:8" ht="43.5" customHeight="1">
      <c r="A3" s="253"/>
      <c r="B3" s="253"/>
      <c r="C3" s="253"/>
      <c r="D3" s="214" t="s">
        <v>302</v>
      </c>
      <c r="E3" s="214" t="s">
        <v>303</v>
      </c>
      <c r="F3" s="210" t="s">
        <v>46</v>
      </c>
      <c r="G3" s="210" t="s">
        <v>40</v>
      </c>
      <c r="H3" s="210" t="s">
        <v>41</v>
      </c>
    </row>
    <row r="4" spans="1:8">
      <c r="A4" s="245" t="s">
        <v>1</v>
      </c>
      <c r="B4" s="246"/>
      <c r="C4" s="246"/>
      <c r="D4" s="246"/>
      <c r="E4" s="246"/>
      <c r="F4" s="246"/>
      <c r="G4" s="246"/>
      <c r="H4" s="246"/>
    </row>
    <row r="5" spans="1:8" ht="45">
      <c r="A5" s="256" t="s">
        <v>36</v>
      </c>
      <c r="B5" s="211" t="s">
        <v>47</v>
      </c>
      <c r="C5" s="210" t="s">
        <v>301</v>
      </c>
      <c r="D5" s="72">
        <v>13.73</v>
      </c>
      <c r="E5" s="72">
        <v>14.12</v>
      </c>
      <c r="F5" s="209" t="s">
        <v>48</v>
      </c>
      <c r="G5" s="210" t="s">
        <v>304</v>
      </c>
      <c r="H5" s="212">
        <v>43454</v>
      </c>
    </row>
    <row r="6" spans="1:8" ht="45">
      <c r="A6" s="247"/>
      <c r="B6" s="211" t="s">
        <v>261</v>
      </c>
      <c r="C6" s="210" t="s">
        <v>301</v>
      </c>
      <c r="D6" s="72">
        <v>12.6</v>
      </c>
      <c r="E6" s="72">
        <v>12.96</v>
      </c>
      <c r="F6" s="209" t="s">
        <v>43</v>
      </c>
      <c r="G6" s="210" t="s">
        <v>305</v>
      </c>
      <c r="H6" s="212">
        <v>43454</v>
      </c>
    </row>
    <row r="7" spans="1:8" ht="45">
      <c r="A7" s="70" t="s">
        <v>37</v>
      </c>
      <c r="B7" s="211" t="s">
        <v>47</v>
      </c>
      <c r="C7" s="210" t="s">
        <v>301</v>
      </c>
      <c r="D7" s="72">
        <v>14.71</v>
      </c>
      <c r="E7" s="72">
        <v>15.13</v>
      </c>
      <c r="F7" s="209" t="s">
        <v>48</v>
      </c>
      <c r="G7" s="222" t="s">
        <v>304</v>
      </c>
      <c r="H7" s="223">
        <v>43454</v>
      </c>
    </row>
    <row r="8" spans="1:8" ht="28.5">
      <c r="A8" s="70" t="s">
        <v>49</v>
      </c>
      <c r="B8" s="71"/>
      <c r="C8" s="210"/>
      <c r="D8" s="72"/>
      <c r="E8" s="72"/>
      <c r="F8" s="209"/>
      <c r="G8" s="210"/>
      <c r="H8" s="210"/>
    </row>
    <row r="9" spans="1:8" ht="30">
      <c r="A9" s="211" t="s">
        <v>33</v>
      </c>
      <c r="B9" s="247" t="s">
        <v>207</v>
      </c>
      <c r="C9" s="210" t="s">
        <v>34</v>
      </c>
      <c r="D9" s="72">
        <v>1339.34</v>
      </c>
      <c r="E9" s="72">
        <v>1392.91</v>
      </c>
      <c r="F9" s="248" t="s">
        <v>43</v>
      </c>
      <c r="G9" s="249" t="s">
        <v>306</v>
      </c>
      <c r="H9" s="250" t="s">
        <v>307</v>
      </c>
    </row>
    <row r="10" spans="1:8" ht="30">
      <c r="A10" s="211" t="s">
        <v>35</v>
      </c>
      <c r="B10" s="247"/>
      <c r="C10" s="210" t="s">
        <v>80</v>
      </c>
      <c r="D10" s="72">
        <v>23.59</v>
      </c>
      <c r="E10" s="72">
        <v>23.88</v>
      </c>
      <c r="F10" s="248"/>
      <c r="G10" s="249"/>
      <c r="H10" s="249"/>
    </row>
    <row r="11" spans="1:8" ht="45">
      <c r="A11" s="70" t="s">
        <v>50</v>
      </c>
      <c r="B11" s="211" t="s">
        <v>207</v>
      </c>
      <c r="C11" s="210" t="s">
        <v>34</v>
      </c>
      <c r="D11" s="72">
        <v>1339.34</v>
      </c>
      <c r="E11" s="72">
        <v>1392.91</v>
      </c>
      <c r="F11" s="209" t="s">
        <v>43</v>
      </c>
      <c r="G11" s="210" t="s">
        <v>308</v>
      </c>
      <c r="H11" s="212" t="s">
        <v>317</v>
      </c>
    </row>
    <row r="12" spans="1:8" ht="45">
      <c r="A12" s="70" t="s">
        <v>51</v>
      </c>
      <c r="B12" s="211" t="s">
        <v>207</v>
      </c>
      <c r="C12" s="210" t="s">
        <v>38</v>
      </c>
      <c r="D12" s="235">
        <v>1.0780000000000001</v>
      </c>
      <c r="E12" s="72">
        <v>1.1100000000000001</v>
      </c>
      <c r="F12" s="209" t="s">
        <v>43</v>
      </c>
      <c r="G12" s="210" t="s">
        <v>309</v>
      </c>
      <c r="H12" s="212">
        <v>43461</v>
      </c>
    </row>
    <row r="13" spans="1:8" ht="28.5">
      <c r="A13" s="70" t="s">
        <v>52</v>
      </c>
      <c r="B13" s="211"/>
      <c r="C13" s="210"/>
      <c r="D13" s="72"/>
      <c r="E13" s="72"/>
      <c r="F13" s="209"/>
      <c r="G13" s="210"/>
      <c r="H13" s="212"/>
    </row>
    <row r="14" spans="1:8" ht="45">
      <c r="A14" s="211" t="s">
        <v>54</v>
      </c>
      <c r="B14" s="247" t="s">
        <v>260</v>
      </c>
      <c r="C14" s="210" t="s">
        <v>53</v>
      </c>
      <c r="D14" s="72" t="s">
        <v>310</v>
      </c>
      <c r="E14" s="72" t="s">
        <v>318</v>
      </c>
      <c r="F14" s="248" t="s">
        <v>43</v>
      </c>
      <c r="G14" s="249" t="s">
        <v>319</v>
      </c>
      <c r="H14" s="250" t="s">
        <v>320</v>
      </c>
    </row>
    <row r="15" spans="1:8" ht="45">
      <c r="A15" s="211" t="s">
        <v>56</v>
      </c>
      <c r="B15" s="247"/>
      <c r="C15" s="210" t="s">
        <v>53</v>
      </c>
      <c r="D15" s="72" t="s">
        <v>311</v>
      </c>
      <c r="E15" s="72" t="s">
        <v>318</v>
      </c>
      <c r="F15" s="248"/>
      <c r="G15" s="249"/>
      <c r="H15" s="249"/>
    </row>
    <row r="16" spans="1:8" ht="45">
      <c r="A16" s="211" t="s">
        <v>55</v>
      </c>
      <c r="B16" s="247"/>
      <c r="C16" s="210" t="s">
        <v>53</v>
      </c>
      <c r="D16" s="72" t="s">
        <v>312</v>
      </c>
      <c r="E16" s="72" t="s">
        <v>318</v>
      </c>
      <c r="F16" s="248"/>
      <c r="G16" s="249"/>
      <c r="H16" s="249"/>
    </row>
    <row r="17" spans="1:8" ht="57.75">
      <c r="A17" s="230" t="s">
        <v>313</v>
      </c>
      <c r="B17" s="224" t="s">
        <v>314</v>
      </c>
      <c r="C17" s="226" t="s">
        <v>315</v>
      </c>
      <c r="D17" s="229">
        <v>522.89</v>
      </c>
      <c r="E17" s="72">
        <v>594.53</v>
      </c>
      <c r="F17" s="225" t="s">
        <v>43</v>
      </c>
      <c r="G17" s="226" t="s">
        <v>316</v>
      </c>
      <c r="H17" s="227">
        <v>43452</v>
      </c>
    </row>
    <row r="18" spans="1:8">
      <c r="F18" s="228"/>
    </row>
    <row r="19" spans="1:8">
      <c r="F19" s="228"/>
    </row>
  </sheetData>
  <customSheetViews>
    <customSheetView guid="{8509482A-7C43-4593-99F5-22CA83893506}" showPageBreaks="1" fitToPage="1" showAutoFilter="1" topLeftCell="F745">
      <selection activeCell="R756" sqref="R756"/>
      <pageMargins left="0.25" right="0.25" top="0.75" bottom="0.75" header="0.3" footer="0.3"/>
      <pageSetup paperSize="9" scale="10" fitToHeight="0" orientation="landscape" r:id="rId1"/>
      <autoFilter ref="A5:GR1967"/>
    </customSheetView>
    <customSheetView guid="{8F9CA954-CAFD-4FCD-85E3-2C70094ADF91}" scale="90" showPageBreaks="1" fitToPage="1" hiddenColumns="1">
      <pane xSplit="2" ySplit="6" topLeftCell="C220" activePane="bottomRight" state="frozen"/>
      <selection pane="bottomRight" activeCell="C27" sqref="C27"/>
      <pageMargins left="0.19685039370078741" right="0.19685039370078741" top="0.19685039370078741" bottom="0.19685039370078741" header="0.31496062992125984" footer="0.31496062992125984"/>
      <pageSetup paperSize="9" scale="10" orientation="landscape" r:id="rId2"/>
    </customSheetView>
    <customSheetView guid="{0AB566C3-DBD4-4A65-ADE4-44EE73E1B1C9}" fitToPage="1" showAutoFilter="1" topLeftCell="A1647">
      <selection activeCell="H1650" sqref="H1650"/>
      <pageMargins left="0.25" right="0.25" top="0.75" bottom="0.75" header="0.3" footer="0.3"/>
      <pageSetup paperSize="9" scale="10" fitToHeight="0" orientation="landscape" r:id="rId3"/>
      <autoFilter ref="A5:GR1964"/>
    </customSheetView>
    <customSheetView guid="{087302AA-BA8A-4BE2-B1AF-DD05A2C3AC3D}" fitToPage="1" hiddenColumns="1" topLeftCell="D1">
      <pane ySplit="5" topLeftCell="A615" activePane="bottomLeft" state="frozen"/>
      <selection pane="bottomLeft" activeCell="V618" sqref="V618"/>
      <pageMargins left="0.23622047244094491" right="0.23622047244094491" top="0.74803149606299213" bottom="0.74803149606299213" header="0.31496062992125984" footer="0.31496062992125984"/>
      <pageSetup paperSize="9" scale="10" fitToHeight="0" orientation="landscape" r:id="rId4"/>
    </customSheetView>
    <customSheetView guid="{05758FA0-4CE7-4388-AE38-718E495C3D83}" showPageBreaks="1" fitToPage="1" topLeftCell="D1">
      <pane ySplit="5" topLeftCell="A42" activePane="bottomLeft" state="frozen"/>
      <selection pane="bottomLeft" activeCell="B1035" sqref="B1035:U1035"/>
      <pageMargins left="0.25" right="0.25" top="0.75" bottom="0.75" header="0.3" footer="0.3"/>
      <pageSetup paperSize="9" scale="10" fitToHeight="0" orientation="landscape" r:id="rId5"/>
    </customSheetView>
    <customSheetView guid="{6D8FB0E8-C378-4FA6-8EE9-D4457444FDB4}" topLeftCell="B1">
      <pane ySplit="4" topLeftCell="A388" activePane="bottomLeft" state="frozen"/>
      <selection pane="bottomLeft" activeCell="K394" sqref="K394"/>
      <pageMargins left="0.19685039370078741" right="0.19685039370078741" top="0.19685039370078741" bottom="0.19685039370078741" header="0.31496062992125984" footer="0.31496062992125984"/>
      <pageSetup paperSize="9" scale="80" orientation="landscape" r:id="rId6"/>
    </customSheetView>
    <customSheetView guid="{EE659005-054E-4CB5-8E3B-FBC5838267C1}" scale="120" topLeftCell="E70">
      <selection activeCell="I79" sqref="I79"/>
      <pageMargins left="0.19685039370078741" right="0.19685039370078741" top="0.19685039370078741" bottom="0.19685039370078741" header="0.31496062992125984" footer="0.31496062992125984"/>
      <pageSetup paperSize="9" scale="80" orientation="portrait" r:id="rId7"/>
    </customSheetView>
    <customSheetView guid="{1A133392-1583-4523-B5E6-C67A32B81D40}" scale="130" showPageBreaks="1" topLeftCell="A1367">
      <selection activeCell="B1370" sqref="B1370:H1370"/>
      <pageMargins left="0.19685039370078741" right="0.19685039370078741" top="0.19685039370078741" bottom="0.19685039370078741" header="0.31496062992125984" footer="0.31496062992125984"/>
      <pageSetup paperSize="9" scale="80" orientation="landscape" r:id="rId8"/>
    </customSheetView>
    <customSheetView guid="{E6081B39-5F4F-40AE-AE30-1CC7D0E57794}" topLeftCell="A1412">
      <selection activeCell="A1422" sqref="A1422:XFD1422"/>
      <pageMargins left="0.19685039370078741" right="0.19685039370078741" top="0.19685039370078741" bottom="0.19685039370078741" header="0.31496062992125984" footer="0.31496062992125984"/>
      <pageSetup paperSize="9" scale="80" orientation="portrait" r:id="rId9"/>
    </customSheetView>
    <customSheetView guid="{80125F28-5798-4A88-9DF6-BD75AE3BF437}" scale="70" topLeftCell="A1711">
      <selection activeCell="C1724" sqref="C1724"/>
      <pageMargins left="0.19685039370078741" right="0.19685039370078741" top="0.19685039370078741" bottom="0.19685039370078741" header="0.31496062992125984" footer="0.31496062992125984"/>
      <pageSetup paperSize="9" scale="80" orientation="landscape" r:id="rId10"/>
    </customSheetView>
    <customSheetView guid="{C53D186C-0BE5-481D-A53D-A78F486174BC}" topLeftCell="A55">
      <selection activeCell="C66" sqref="C66:C67"/>
      <pageMargins left="0.19685039370078741" right="0.19685039370078741" top="0.19685039370078741" bottom="0.19685039370078741" header="0.31496062992125984" footer="0.31496062992125984"/>
      <pageSetup paperSize="9" scale="80" orientation="portrait" r:id="rId11"/>
    </customSheetView>
    <customSheetView guid="{E72CAF0C-961B-46EE-957A-64E903C2F990}" showPageBreaks="1" topLeftCell="A1550">
      <selection activeCell="H1558" sqref="H1558:H1559"/>
      <pageMargins left="0.19685039370078741" right="0.19685039370078741" top="0.19685039370078741" bottom="0.19685039370078741" header="0.31496062992125984" footer="0.31496062992125984"/>
      <printOptions horizontalCentered="1"/>
      <pageSetup paperSize="9" scale="65" orientation="portrait" r:id="rId12"/>
    </customSheetView>
    <customSheetView guid="{1D49762E-9DF4-474F-B38A-2489F8CAAAE9}" showPageBreaks="1" topLeftCell="G1651">
      <selection activeCell="T1657" sqref="T1657"/>
      <pageMargins left="0.19685039370078741" right="0.19685039370078741" top="0.19685039370078741" bottom="0.19685039370078741" header="0.31496062992125984" footer="0.31496062992125984"/>
      <pageSetup paperSize="9" scale="80" orientation="landscape" r:id="rId13"/>
    </customSheetView>
    <customSheetView guid="{4B975A2C-1414-457D-94CF-E4B212482040}" showPageBreaks="1" fitToPage="1">
      <pane ySplit="5" topLeftCell="A710" activePane="bottomLeft" state="frozen"/>
      <selection pane="bottomLeft" activeCell="J716" sqref="J716"/>
      <pageMargins left="0.25" right="0.25" top="0.75" bottom="0.75" header="0.3" footer="0.3"/>
      <pageSetup paperSize="9" scale="10" fitToHeight="0" orientation="landscape" r:id="rId14"/>
    </customSheetView>
  </customSheetViews>
  <mergeCells count="16">
    <mergeCell ref="A1:H1"/>
    <mergeCell ref="A5:A6"/>
    <mergeCell ref="H9:H10"/>
    <mergeCell ref="H14:H16"/>
    <mergeCell ref="B9:B10"/>
    <mergeCell ref="G14:G16"/>
    <mergeCell ref="F14:F16"/>
    <mergeCell ref="A4:H4"/>
    <mergeCell ref="F9:F10"/>
    <mergeCell ref="G9:G10"/>
    <mergeCell ref="B14:B16"/>
    <mergeCell ref="D2:E2"/>
    <mergeCell ref="F2:H2"/>
    <mergeCell ref="A2:A3"/>
    <mergeCell ref="B2:B3"/>
    <mergeCell ref="C2:C3"/>
  </mergeCells>
  <pageMargins left="0.25" right="0.25" top="0.75" bottom="0.75" header="0.3" footer="0.3"/>
  <pageSetup paperSize="9" scale="73" fitToHeight="0" orientation="portrait"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223"/>
  <sheetViews>
    <sheetView workbookViewId="0">
      <selection activeCell="L200" sqref="L200"/>
    </sheetView>
  </sheetViews>
  <sheetFormatPr defaultRowHeight="15"/>
  <sheetData>
    <row r="7" spans="1:10" ht="128.25">
      <c r="A7" s="21" t="s">
        <v>2</v>
      </c>
      <c r="B7" s="21"/>
      <c r="C7" s="21"/>
      <c r="D7" s="22"/>
      <c r="E7" s="21"/>
      <c r="F7" s="21"/>
      <c r="G7" s="21"/>
      <c r="H7" s="21"/>
      <c r="I7" s="21"/>
      <c r="J7" s="21"/>
    </row>
    <row r="8" spans="1:10" ht="120">
      <c r="A8" s="31" t="s">
        <v>36</v>
      </c>
      <c r="B8" s="32" t="s">
        <v>86</v>
      </c>
      <c r="C8" s="33"/>
      <c r="D8" s="34"/>
      <c r="E8" s="17" t="s">
        <v>127</v>
      </c>
      <c r="F8" s="11">
        <v>6.32</v>
      </c>
      <c r="G8" s="11">
        <v>7.46</v>
      </c>
      <c r="H8" s="30" t="s">
        <v>85</v>
      </c>
      <c r="I8" s="27">
        <v>2185</v>
      </c>
      <c r="J8" s="28">
        <v>42338</v>
      </c>
    </row>
    <row r="9" spans="1:10" ht="120">
      <c r="A9" s="31" t="s">
        <v>37</v>
      </c>
      <c r="B9" s="32" t="s">
        <v>86</v>
      </c>
      <c r="C9" s="33"/>
      <c r="D9" s="34"/>
      <c r="E9" s="17" t="s">
        <v>127</v>
      </c>
      <c r="F9" s="11">
        <v>16.53</v>
      </c>
      <c r="G9" s="11">
        <v>19.510000000000002</v>
      </c>
      <c r="H9" s="30" t="s">
        <v>85</v>
      </c>
      <c r="I9" s="27">
        <v>2185</v>
      </c>
      <c r="J9" s="28">
        <v>42338</v>
      </c>
    </row>
    <row r="10" spans="1:10" ht="105">
      <c r="A10" s="35" t="s">
        <v>49</v>
      </c>
      <c r="B10" s="7" t="s">
        <v>212</v>
      </c>
      <c r="C10" s="17"/>
      <c r="D10" s="18"/>
      <c r="E10" s="19"/>
      <c r="F10" s="12"/>
      <c r="G10" s="13"/>
      <c r="H10" s="30" t="s">
        <v>43</v>
      </c>
      <c r="I10" s="27" t="s">
        <v>152</v>
      </c>
      <c r="J10" s="28">
        <v>42356</v>
      </c>
    </row>
    <row r="11" spans="1:10" ht="90">
      <c r="A11" s="36" t="s">
        <v>33</v>
      </c>
      <c r="B11" s="7"/>
      <c r="C11" s="17">
        <v>0.06</v>
      </c>
      <c r="D11" s="9">
        <v>65.599999999999994</v>
      </c>
      <c r="E11" s="37" t="s">
        <v>34</v>
      </c>
      <c r="F11" s="10">
        <v>730.22</v>
      </c>
      <c r="G11" s="11">
        <v>861.66</v>
      </c>
      <c r="H11" s="30"/>
      <c r="I11" s="27"/>
      <c r="J11" s="28"/>
    </row>
    <row r="12" spans="1:10" ht="75">
      <c r="A12" s="36" t="s">
        <v>35</v>
      </c>
      <c r="B12" s="7"/>
      <c r="C12" s="17"/>
      <c r="D12" s="18"/>
      <c r="E12" s="37" t="s">
        <v>128</v>
      </c>
      <c r="F12" s="10">
        <v>11.78</v>
      </c>
      <c r="G12" s="11">
        <v>13.9</v>
      </c>
      <c r="H12" s="30"/>
      <c r="I12" s="27"/>
      <c r="J12" s="28"/>
    </row>
    <row r="13" spans="1:10" ht="105">
      <c r="A13" s="31" t="s">
        <v>50</v>
      </c>
      <c r="B13" s="20" t="s">
        <v>207</v>
      </c>
      <c r="C13" s="19">
        <v>2.87E-2</v>
      </c>
      <c r="D13" s="38">
        <f>C13*G13</f>
        <v>24.729641999999998</v>
      </c>
      <c r="E13" s="17" t="s">
        <v>34</v>
      </c>
      <c r="F13" s="11">
        <v>730.22</v>
      </c>
      <c r="G13" s="11">
        <v>861.66</v>
      </c>
      <c r="H13" s="30" t="s">
        <v>43</v>
      </c>
      <c r="I13" s="27" t="s">
        <v>153</v>
      </c>
      <c r="J13" s="28">
        <v>42356</v>
      </c>
    </row>
    <row r="14" spans="1:10" ht="114">
      <c r="A14" s="21" t="s">
        <v>125</v>
      </c>
      <c r="B14" s="21"/>
      <c r="C14" s="21"/>
      <c r="D14" s="22"/>
      <c r="E14" s="21"/>
      <c r="F14" s="21"/>
      <c r="G14" s="21"/>
      <c r="H14" s="21"/>
      <c r="I14" s="21"/>
      <c r="J14" s="21"/>
    </row>
    <row r="15" spans="1:10" ht="90">
      <c r="A15" s="31" t="s">
        <v>36</v>
      </c>
      <c r="B15" s="7" t="s">
        <v>87</v>
      </c>
      <c r="C15" s="17"/>
      <c r="D15" s="18"/>
      <c r="E15" s="17" t="s">
        <v>127</v>
      </c>
      <c r="F15" s="11">
        <v>27.82</v>
      </c>
      <c r="G15" s="11">
        <v>21.17</v>
      </c>
      <c r="H15" s="30" t="s">
        <v>88</v>
      </c>
      <c r="I15" s="27">
        <v>935</v>
      </c>
      <c r="J15" s="28">
        <v>42338</v>
      </c>
    </row>
    <row r="16" spans="1:10" ht="90">
      <c r="A16" s="31" t="s">
        <v>37</v>
      </c>
      <c r="B16" s="7" t="s">
        <v>87</v>
      </c>
      <c r="C16" s="17"/>
      <c r="D16" s="18"/>
      <c r="E16" s="17" t="s">
        <v>127</v>
      </c>
      <c r="F16" s="11">
        <v>18.62</v>
      </c>
      <c r="G16" s="11">
        <v>16.02</v>
      </c>
      <c r="H16" s="30" t="s">
        <v>88</v>
      </c>
      <c r="I16" s="27">
        <v>935</v>
      </c>
      <c r="J16" s="28">
        <v>42338</v>
      </c>
    </row>
    <row r="17" spans="1:10" ht="71.25">
      <c r="A17" s="35" t="s">
        <v>49</v>
      </c>
      <c r="B17" s="39"/>
      <c r="C17" s="40"/>
      <c r="D17" s="41"/>
      <c r="E17" s="19"/>
      <c r="F17" s="12"/>
      <c r="G17" s="11"/>
      <c r="H17" s="14"/>
      <c r="I17" s="27"/>
      <c r="J17" s="28"/>
    </row>
    <row r="18" spans="1:10" ht="105">
      <c r="A18" s="36" t="s">
        <v>33</v>
      </c>
      <c r="B18" s="7" t="s">
        <v>212</v>
      </c>
      <c r="C18" s="17">
        <v>0.06</v>
      </c>
      <c r="D18" s="9">
        <v>99.38</v>
      </c>
      <c r="E18" s="37" t="s">
        <v>34</v>
      </c>
      <c r="F18" s="10">
        <v>730.22</v>
      </c>
      <c r="G18" s="11">
        <v>861.66</v>
      </c>
      <c r="H18" s="30" t="s">
        <v>43</v>
      </c>
      <c r="I18" s="27" t="s">
        <v>154</v>
      </c>
      <c r="J18" s="28">
        <v>42356</v>
      </c>
    </row>
    <row r="19" spans="1:10" ht="75">
      <c r="A19" s="36" t="s">
        <v>35</v>
      </c>
      <c r="B19" s="7"/>
      <c r="C19" s="17"/>
      <c r="D19" s="18"/>
      <c r="E19" s="37" t="s">
        <v>128</v>
      </c>
      <c r="F19" s="10">
        <v>40.409999999999997</v>
      </c>
      <c r="G19" s="11">
        <v>47.68</v>
      </c>
      <c r="H19" s="30"/>
      <c r="I19" s="27"/>
      <c r="J19" s="28"/>
    </row>
    <row r="20" spans="1:10" ht="105">
      <c r="A20" s="36" t="s">
        <v>33</v>
      </c>
      <c r="B20" s="42" t="s">
        <v>233</v>
      </c>
      <c r="C20" s="43">
        <v>6.6000000000000003E-2</v>
      </c>
      <c r="D20" s="44">
        <v>124.21</v>
      </c>
      <c r="E20" s="37" t="s">
        <v>34</v>
      </c>
      <c r="F20" s="10">
        <v>1734.27</v>
      </c>
      <c r="G20" s="11">
        <v>1448.71</v>
      </c>
      <c r="H20" s="30" t="s">
        <v>43</v>
      </c>
      <c r="I20" s="27" t="s">
        <v>235</v>
      </c>
      <c r="J20" s="28">
        <v>42417</v>
      </c>
    </row>
    <row r="21" spans="1:10" ht="75">
      <c r="A21" s="36" t="s">
        <v>35</v>
      </c>
      <c r="B21" s="45"/>
      <c r="C21" s="46"/>
      <c r="D21" s="47"/>
      <c r="E21" s="37" t="s">
        <v>128</v>
      </c>
      <c r="F21" s="10">
        <v>32.83</v>
      </c>
      <c r="G21" s="11">
        <v>28.6</v>
      </c>
      <c r="H21" s="30"/>
      <c r="I21" s="27"/>
      <c r="J21" s="28"/>
    </row>
    <row r="22" spans="1:10" ht="105">
      <c r="A22" s="31" t="s">
        <v>50</v>
      </c>
      <c r="B22" s="7" t="s">
        <v>207</v>
      </c>
      <c r="C22" s="17">
        <v>2.8000000000000001E-2</v>
      </c>
      <c r="D22" s="18">
        <f>C22*G22</f>
        <v>24.126480000000001</v>
      </c>
      <c r="E22" s="17" t="s">
        <v>34</v>
      </c>
      <c r="F22" s="11">
        <v>730.22</v>
      </c>
      <c r="G22" s="11">
        <v>861.66</v>
      </c>
      <c r="H22" s="30" t="s">
        <v>43</v>
      </c>
      <c r="I22" s="27" t="s">
        <v>155</v>
      </c>
      <c r="J22" s="28">
        <v>42356</v>
      </c>
    </row>
    <row r="23" spans="1:10" ht="105">
      <c r="A23" s="31"/>
      <c r="B23" s="32" t="s">
        <v>234</v>
      </c>
      <c r="C23" s="33">
        <v>2.8000000000000001E-2</v>
      </c>
      <c r="D23" s="34">
        <f>C23*G23</f>
        <v>40.563880000000005</v>
      </c>
      <c r="E23" s="17" t="s">
        <v>34</v>
      </c>
      <c r="F23" s="11">
        <v>1734.27</v>
      </c>
      <c r="G23" s="11">
        <v>1448.71</v>
      </c>
      <c r="H23" s="30" t="s">
        <v>43</v>
      </c>
      <c r="I23" s="27" t="s">
        <v>236</v>
      </c>
      <c r="J23" s="28">
        <v>42417</v>
      </c>
    </row>
    <row r="24" spans="1:10" ht="142.5">
      <c r="A24" s="21" t="s">
        <v>126</v>
      </c>
      <c r="B24" s="21"/>
      <c r="C24" s="21"/>
      <c r="D24" s="22"/>
      <c r="E24" s="21"/>
      <c r="F24" s="21"/>
      <c r="G24" s="21"/>
      <c r="H24" s="21"/>
      <c r="I24" s="21"/>
      <c r="J24" s="21"/>
    </row>
    <row r="25" spans="1:10" ht="85.5">
      <c r="A25" s="40" t="s">
        <v>3</v>
      </c>
      <c r="B25" s="40"/>
      <c r="C25" s="40"/>
      <c r="D25" s="48"/>
      <c r="E25" s="40"/>
      <c r="F25" s="40"/>
      <c r="G25" s="40"/>
      <c r="H25" s="40"/>
      <c r="I25" s="40"/>
      <c r="J25" s="40"/>
    </row>
    <row r="26" spans="1:10" ht="105">
      <c r="A26" s="31" t="s">
        <v>50</v>
      </c>
      <c r="B26" s="7" t="s">
        <v>57</v>
      </c>
      <c r="C26" s="17">
        <v>3.9800000000000002E-2</v>
      </c>
      <c r="D26" s="18">
        <f>C26*G26</f>
        <v>63.753231999999997</v>
      </c>
      <c r="E26" s="17" t="s">
        <v>34</v>
      </c>
      <c r="F26" s="9" t="s">
        <v>140</v>
      </c>
      <c r="G26" s="9">
        <v>1601.84</v>
      </c>
      <c r="H26" s="49" t="s">
        <v>43</v>
      </c>
      <c r="I26" s="27" t="s">
        <v>156</v>
      </c>
      <c r="J26" s="28" t="s">
        <v>157</v>
      </c>
    </row>
    <row r="27" spans="1:10" ht="85.5">
      <c r="A27" s="40" t="s">
        <v>4</v>
      </c>
      <c r="B27" s="40"/>
      <c r="C27" s="40"/>
      <c r="D27" s="48"/>
      <c r="E27" s="40"/>
      <c r="F27" s="40"/>
      <c r="G27" s="40"/>
      <c r="H27" s="40"/>
      <c r="I27" s="40"/>
      <c r="J27" s="40"/>
    </row>
    <row r="28" spans="1:10" ht="105">
      <c r="A28" s="31" t="s">
        <v>50</v>
      </c>
      <c r="B28" s="7" t="s">
        <v>57</v>
      </c>
      <c r="C28" s="17">
        <v>4.1799999999999997E-2</v>
      </c>
      <c r="D28" s="18">
        <f>C28*G28</f>
        <v>63.968211999999994</v>
      </c>
      <c r="E28" s="17" t="s">
        <v>34</v>
      </c>
      <c r="F28" s="9">
        <v>2517.14</v>
      </c>
      <c r="G28" s="9">
        <v>1530.34</v>
      </c>
      <c r="H28" s="49" t="s">
        <v>43</v>
      </c>
      <c r="I28" s="27" t="s">
        <v>156</v>
      </c>
      <c r="J28" s="28" t="s">
        <v>157</v>
      </c>
    </row>
    <row r="29" spans="1:10" ht="85.5">
      <c r="A29" s="40" t="s">
        <v>5</v>
      </c>
      <c r="B29" s="40"/>
      <c r="C29" s="40"/>
      <c r="D29" s="48"/>
      <c r="E29" s="40"/>
      <c r="F29" s="40"/>
      <c r="G29" s="40"/>
      <c r="H29" s="40"/>
      <c r="I29" s="40"/>
      <c r="J29" s="40"/>
    </row>
    <row r="30" spans="1:10" ht="150">
      <c r="A30" s="31" t="s">
        <v>36</v>
      </c>
      <c r="B30" s="7" t="s">
        <v>64</v>
      </c>
      <c r="C30" s="17"/>
      <c r="D30" s="18"/>
      <c r="E30" s="17" t="s">
        <v>127</v>
      </c>
      <c r="F30" s="9">
        <v>18.37</v>
      </c>
      <c r="G30" s="9">
        <v>14.99</v>
      </c>
      <c r="H30" s="49" t="s">
        <v>65</v>
      </c>
      <c r="I30" s="27">
        <v>26</v>
      </c>
      <c r="J30" s="28">
        <v>42332</v>
      </c>
    </row>
    <row r="31" spans="1:10" ht="150">
      <c r="A31" s="31" t="s">
        <v>37</v>
      </c>
      <c r="B31" s="7" t="s">
        <v>64</v>
      </c>
      <c r="C31" s="17"/>
      <c r="D31" s="18"/>
      <c r="E31" s="17" t="s">
        <v>127</v>
      </c>
      <c r="F31" s="9">
        <v>27.1</v>
      </c>
      <c r="G31" s="9">
        <v>27.1</v>
      </c>
      <c r="H31" s="49" t="s">
        <v>65</v>
      </c>
      <c r="I31" s="27">
        <v>27</v>
      </c>
      <c r="J31" s="28">
        <v>42332</v>
      </c>
    </row>
    <row r="32" spans="1:10" ht="71.25">
      <c r="A32" s="35" t="s">
        <v>49</v>
      </c>
      <c r="B32" s="7"/>
      <c r="C32" s="17"/>
      <c r="D32" s="18"/>
      <c r="E32" s="17"/>
      <c r="F32" s="9"/>
      <c r="G32" s="9"/>
      <c r="H32" s="49"/>
      <c r="I32" s="19"/>
      <c r="J32" s="50"/>
    </row>
    <row r="33" spans="1:10" ht="105">
      <c r="A33" s="36" t="s">
        <v>33</v>
      </c>
      <c r="B33" s="7" t="s">
        <v>230</v>
      </c>
      <c r="C33" s="17">
        <v>5.57E-2</v>
      </c>
      <c r="D33" s="18">
        <v>104.2</v>
      </c>
      <c r="E33" s="37" t="s">
        <v>34</v>
      </c>
      <c r="F33" s="16">
        <v>4225.63</v>
      </c>
      <c r="G33" s="9">
        <v>1627.16</v>
      </c>
      <c r="H33" s="49" t="s">
        <v>43</v>
      </c>
      <c r="I33" s="27" t="s">
        <v>158</v>
      </c>
      <c r="J33" s="28" t="s">
        <v>244</v>
      </c>
    </row>
    <row r="34" spans="1:10" ht="75">
      <c r="A34" s="36" t="s">
        <v>35</v>
      </c>
      <c r="B34" s="7"/>
      <c r="C34" s="17"/>
      <c r="D34" s="18"/>
      <c r="E34" s="37" t="s">
        <v>128</v>
      </c>
      <c r="F34" s="16">
        <v>13.57</v>
      </c>
      <c r="G34" s="9">
        <v>13.57</v>
      </c>
      <c r="H34" s="49"/>
      <c r="I34" s="27"/>
      <c r="J34" s="28"/>
    </row>
    <row r="35" spans="1:10" ht="105">
      <c r="A35" s="31" t="s">
        <v>50</v>
      </c>
      <c r="B35" s="7" t="s">
        <v>64</v>
      </c>
      <c r="C35" s="17">
        <v>4.3700000000000003E-2</v>
      </c>
      <c r="D35" s="18">
        <f>C35*G35</f>
        <v>71.106892000000002</v>
      </c>
      <c r="E35" s="17" t="s">
        <v>34</v>
      </c>
      <c r="F35" s="9">
        <v>4225.63</v>
      </c>
      <c r="G35" s="9">
        <v>1627.16</v>
      </c>
      <c r="H35" s="49" t="s">
        <v>43</v>
      </c>
      <c r="I35" s="27" t="s">
        <v>159</v>
      </c>
      <c r="J35" s="28" t="s">
        <v>160</v>
      </c>
    </row>
    <row r="36" spans="1:10" ht="99.75">
      <c r="A36" s="40" t="s">
        <v>6</v>
      </c>
      <c r="B36" s="40"/>
      <c r="C36" s="40"/>
      <c r="D36" s="48"/>
      <c r="E36" s="40"/>
      <c r="F36" s="40"/>
      <c r="G36" s="40"/>
      <c r="H36" s="40"/>
      <c r="I36" s="40"/>
      <c r="J36" s="40"/>
    </row>
    <row r="37" spans="1:10" ht="165">
      <c r="A37" s="31" t="s">
        <v>36</v>
      </c>
      <c r="B37" s="7" t="s">
        <v>66</v>
      </c>
      <c r="C37" s="17"/>
      <c r="D37" s="18"/>
      <c r="E37" s="37" t="s">
        <v>128</v>
      </c>
      <c r="F37" s="16">
        <v>14.14</v>
      </c>
      <c r="G37" s="9">
        <v>14.14</v>
      </c>
      <c r="H37" s="49" t="s">
        <v>120</v>
      </c>
      <c r="I37" s="27" t="s">
        <v>162</v>
      </c>
      <c r="J37" s="28">
        <v>42328</v>
      </c>
    </row>
    <row r="38" spans="1:10" ht="105">
      <c r="A38" s="31"/>
      <c r="B38" s="7" t="s">
        <v>161</v>
      </c>
      <c r="C38" s="17"/>
      <c r="D38" s="18"/>
      <c r="E38" s="37" t="s">
        <v>128</v>
      </c>
      <c r="F38" s="16">
        <v>11.21</v>
      </c>
      <c r="G38" s="9">
        <v>13.23</v>
      </c>
      <c r="H38" s="49" t="s">
        <v>43</v>
      </c>
      <c r="I38" s="27" t="s">
        <v>149</v>
      </c>
      <c r="J38" s="28">
        <v>42347</v>
      </c>
    </row>
    <row r="39" spans="1:10" ht="165">
      <c r="A39" s="31" t="s">
        <v>37</v>
      </c>
      <c r="B39" s="7" t="s">
        <v>66</v>
      </c>
      <c r="C39" s="33"/>
      <c r="D39" s="34"/>
      <c r="E39" s="37" t="s">
        <v>128</v>
      </c>
      <c r="F39" s="16">
        <v>19.399999999999999</v>
      </c>
      <c r="G39" s="9">
        <v>19.399999999999999</v>
      </c>
      <c r="H39" s="49" t="s">
        <v>120</v>
      </c>
      <c r="I39" s="27" t="s">
        <v>163</v>
      </c>
      <c r="J39" s="28">
        <v>42328</v>
      </c>
    </row>
    <row r="40" spans="1:10" ht="105">
      <c r="A40" s="31"/>
      <c r="B40" s="7" t="s">
        <v>161</v>
      </c>
      <c r="C40" s="17"/>
      <c r="D40" s="18"/>
      <c r="E40" s="37" t="s">
        <v>128</v>
      </c>
      <c r="F40" s="16">
        <v>6.06</v>
      </c>
      <c r="G40" s="9">
        <v>7.15</v>
      </c>
      <c r="H40" s="49" t="s">
        <v>43</v>
      </c>
      <c r="I40" s="27" t="s">
        <v>149</v>
      </c>
      <c r="J40" s="28">
        <v>42347</v>
      </c>
    </row>
    <row r="41" spans="1:10" ht="165">
      <c r="A41" s="35" t="s">
        <v>49</v>
      </c>
      <c r="B41" s="51"/>
      <c r="C41" s="52"/>
      <c r="D41" s="53"/>
      <c r="E41" s="37" t="s">
        <v>128</v>
      </c>
      <c r="F41" s="16">
        <v>83.25</v>
      </c>
      <c r="G41" s="9">
        <v>83.25</v>
      </c>
      <c r="H41" s="49" t="s">
        <v>120</v>
      </c>
      <c r="I41" s="27" t="s">
        <v>168</v>
      </c>
      <c r="J41" s="28">
        <v>42368</v>
      </c>
    </row>
    <row r="42" spans="1:10" ht="165">
      <c r="A42" s="36" t="s">
        <v>33</v>
      </c>
      <c r="B42" s="7" t="s">
        <v>231</v>
      </c>
      <c r="C42" s="17">
        <v>5.0999999999999997E-2</v>
      </c>
      <c r="D42" s="18">
        <v>83.25</v>
      </c>
      <c r="E42" s="37" t="s">
        <v>34</v>
      </c>
      <c r="F42" s="16">
        <v>1354.32</v>
      </c>
      <c r="G42" s="9">
        <v>1354.32</v>
      </c>
      <c r="H42" s="49" t="s">
        <v>120</v>
      </c>
      <c r="I42" s="25" t="s">
        <v>168</v>
      </c>
      <c r="J42" s="23">
        <v>42368</v>
      </c>
    </row>
    <row r="43" spans="1:10" ht="75">
      <c r="A43" s="36" t="s">
        <v>35</v>
      </c>
      <c r="B43" s="7"/>
      <c r="C43" s="17"/>
      <c r="D43" s="18"/>
      <c r="E43" s="37" t="s">
        <v>128</v>
      </c>
      <c r="F43" s="16">
        <v>14.14</v>
      </c>
      <c r="G43" s="9">
        <v>14.14</v>
      </c>
      <c r="H43" s="49"/>
      <c r="I43" s="26"/>
      <c r="J43" s="24"/>
    </row>
    <row r="44" spans="1:10" ht="105">
      <c r="A44" s="36" t="s">
        <v>33</v>
      </c>
      <c r="B44" s="7" t="s">
        <v>161</v>
      </c>
      <c r="C44" s="17">
        <v>4.7E-2</v>
      </c>
      <c r="D44" s="18">
        <f>C44*G44+G45</f>
        <v>82.219679999999997</v>
      </c>
      <c r="E44" s="37" t="s">
        <v>34</v>
      </c>
      <c r="F44" s="16">
        <v>3665.78</v>
      </c>
      <c r="G44" s="9">
        <v>1467.44</v>
      </c>
      <c r="H44" s="49" t="s">
        <v>43</v>
      </c>
      <c r="I44" s="27" t="s">
        <v>164</v>
      </c>
      <c r="J44" s="28">
        <v>42341</v>
      </c>
    </row>
    <row r="45" spans="1:10" ht="75">
      <c r="A45" s="36" t="s">
        <v>35</v>
      </c>
      <c r="B45" s="7"/>
      <c r="C45" s="17"/>
      <c r="D45" s="18"/>
      <c r="E45" s="37" t="s">
        <v>128</v>
      </c>
      <c r="F45" s="16">
        <v>27.41</v>
      </c>
      <c r="G45" s="9">
        <v>13.25</v>
      </c>
      <c r="H45" s="49"/>
      <c r="I45" s="27"/>
      <c r="J45" s="28"/>
    </row>
    <row r="46" spans="1:10" ht="105">
      <c r="A46" s="31" t="s">
        <v>50</v>
      </c>
      <c r="B46" s="7" t="s">
        <v>63</v>
      </c>
      <c r="C46" s="17">
        <v>3.4500000000000003E-2</v>
      </c>
      <c r="D46" s="18">
        <f>C46*G46</f>
        <v>46.724040000000002</v>
      </c>
      <c r="E46" s="17" t="s">
        <v>34</v>
      </c>
      <c r="F46" s="9">
        <v>1354.32</v>
      </c>
      <c r="G46" s="9">
        <v>1354.32</v>
      </c>
      <c r="H46" s="49" t="s">
        <v>43</v>
      </c>
      <c r="I46" s="27" t="s">
        <v>165</v>
      </c>
      <c r="J46" s="28" t="s">
        <v>166</v>
      </c>
    </row>
    <row r="47" spans="1:10" ht="105">
      <c r="A47" s="31"/>
      <c r="B47" s="7" t="s">
        <v>57</v>
      </c>
      <c r="C47" s="17">
        <v>3.4500000000000003E-2</v>
      </c>
      <c r="D47" s="18">
        <f>C47*G47</f>
        <v>69.764175000000009</v>
      </c>
      <c r="E47" s="17" t="s">
        <v>34</v>
      </c>
      <c r="F47" s="9">
        <v>3121.11</v>
      </c>
      <c r="G47" s="9">
        <v>2022.15</v>
      </c>
      <c r="H47" s="49" t="s">
        <v>43</v>
      </c>
      <c r="I47" s="27" t="s">
        <v>167</v>
      </c>
      <c r="J47" s="28" t="s">
        <v>157</v>
      </c>
    </row>
    <row r="48" spans="1:10" ht="105">
      <c r="A48" s="31"/>
      <c r="B48" s="7" t="s">
        <v>161</v>
      </c>
      <c r="C48" s="17">
        <v>3.4500000000000003E-2</v>
      </c>
      <c r="D48" s="18">
        <f>C48*G48</f>
        <v>50.626680000000007</v>
      </c>
      <c r="E48" s="17" t="s">
        <v>34</v>
      </c>
      <c r="F48" s="9">
        <v>3665.78</v>
      </c>
      <c r="G48" s="9">
        <v>1467.44</v>
      </c>
      <c r="H48" s="49" t="s">
        <v>43</v>
      </c>
      <c r="I48" s="27" t="s">
        <v>151</v>
      </c>
      <c r="J48" s="28">
        <v>42341</v>
      </c>
    </row>
    <row r="49" spans="1:10" ht="85.5">
      <c r="A49" s="40" t="s">
        <v>7</v>
      </c>
      <c r="B49" s="40"/>
      <c r="C49" s="40"/>
      <c r="D49" s="48"/>
      <c r="E49" s="40"/>
      <c r="F49" s="40"/>
      <c r="G49" s="40"/>
      <c r="H49" s="40"/>
      <c r="I49" s="40"/>
      <c r="J49" s="40"/>
    </row>
    <row r="50" spans="1:10" ht="105">
      <c r="A50" s="31" t="s">
        <v>50</v>
      </c>
      <c r="B50" s="7" t="s">
        <v>57</v>
      </c>
      <c r="C50" s="17">
        <v>3.9399999999999998E-2</v>
      </c>
      <c r="D50" s="18"/>
      <c r="E50" s="17" t="s">
        <v>34</v>
      </c>
      <c r="F50" s="9">
        <v>2638.89</v>
      </c>
      <c r="G50" s="9">
        <v>1612.03</v>
      </c>
      <c r="H50" s="49" t="s">
        <v>43</v>
      </c>
      <c r="I50" s="27" t="s">
        <v>156</v>
      </c>
      <c r="J50" s="28" t="s">
        <v>157</v>
      </c>
    </row>
    <row r="51" spans="1:10" ht="85.5">
      <c r="A51" s="40" t="s">
        <v>8</v>
      </c>
      <c r="B51" s="40"/>
      <c r="C51" s="40"/>
      <c r="D51" s="48"/>
      <c r="E51" s="40"/>
      <c r="F51" s="40"/>
      <c r="G51" s="40"/>
      <c r="H51" s="40"/>
      <c r="I51" s="40"/>
      <c r="J51" s="40"/>
    </row>
    <row r="52" spans="1:10" ht="150">
      <c r="A52" s="31" t="s">
        <v>36</v>
      </c>
      <c r="B52" s="7" t="s">
        <v>66</v>
      </c>
      <c r="C52" s="17"/>
      <c r="D52" s="18"/>
      <c r="E52" s="37" t="s">
        <v>128</v>
      </c>
      <c r="F52" s="16">
        <v>13.96</v>
      </c>
      <c r="G52" s="9">
        <v>13.96</v>
      </c>
      <c r="H52" s="49" t="s">
        <v>121</v>
      </c>
      <c r="I52" s="27">
        <v>293</v>
      </c>
      <c r="J52" s="28">
        <v>42334</v>
      </c>
    </row>
    <row r="53" spans="1:10" ht="150">
      <c r="A53" s="31" t="s">
        <v>37</v>
      </c>
      <c r="B53" s="7" t="s">
        <v>66</v>
      </c>
      <c r="C53" s="17"/>
      <c r="D53" s="18"/>
      <c r="E53" s="37" t="s">
        <v>128</v>
      </c>
      <c r="F53" s="16">
        <v>29.24</v>
      </c>
      <c r="G53" s="9">
        <v>29.24</v>
      </c>
      <c r="H53" s="49" t="s">
        <v>121</v>
      </c>
      <c r="I53" s="27">
        <v>292</v>
      </c>
      <c r="J53" s="28">
        <v>42334</v>
      </c>
    </row>
    <row r="54" spans="1:10" ht="71.25">
      <c r="A54" s="35" t="s">
        <v>49</v>
      </c>
      <c r="B54" s="51"/>
      <c r="C54" s="52"/>
      <c r="D54" s="53"/>
      <c r="E54" s="37" t="s">
        <v>128</v>
      </c>
      <c r="F54" s="16">
        <v>94.39</v>
      </c>
      <c r="G54" s="9">
        <v>94.39</v>
      </c>
      <c r="H54" s="54"/>
      <c r="I54" s="27" t="s">
        <v>246</v>
      </c>
      <c r="J54" s="28" t="s">
        <v>247</v>
      </c>
    </row>
    <row r="55" spans="1:10" ht="150">
      <c r="A55" s="36" t="s">
        <v>33</v>
      </c>
      <c r="B55" s="7" t="s">
        <v>218</v>
      </c>
      <c r="C55" s="55">
        <v>5.1499999999999997E-2</v>
      </c>
      <c r="D55" s="18">
        <v>94.39</v>
      </c>
      <c r="E55" s="37" t="s">
        <v>34</v>
      </c>
      <c r="F55" s="16">
        <v>1561.68</v>
      </c>
      <c r="G55" s="9">
        <v>1561.68</v>
      </c>
      <c r="H55" s="49" t="s">
        <v>121</v>
      </c>
      <c r="I55" s="27" t="s">
        <v>246</v>
      </c>
      <c r="J55" s="28" t="s">
        <v>247</v>
      </c>
    </row>
    <row r="56" spans="1:10" ht="75">
      <c r="A56" s="36" t="s">
        <v>35</v>
      </c>
      <c r="B56" s="7"/>
      <c r="C56" s="17"/>
      <c r="D56" s="18"/>
      <c r="E56" s="37" t="s">
        <v>128</v>
      </c>
      <c r="F56" s="16">
        <v>13.96</v>
      </c>
      <c r="G56" s="9">
        <v>13.96</v>
      </c>
      <c r="H56" s="49"/>
      <c r="I56" s="27"/>
      <c r="J56" s="28"/>
    </row>
    <row r="57" spans="1:10" ht="105">
      <c r="A57" s="31" t="s">
        <v>50</v>
      </c>
      <c r="B57" s="7" t="s">
        <v>57</v>
      </c>
      <c r="C57" s="17">
        <v>3.5400000000000001E-2</v>
      </c>
      <c r="D57" s="18"/>
      <c r="E57" s="17" t="s">
        <v>34</v>
      </c>
      <c r="F57" s="9">
        <v>1561.68</v>
      </c>
      <c r="G57" s="9">
        <v>1561.68</v>
      </c>
      <c r="H57" s="49" t="s">
        <v>43</v>
      </c>
      <c r="I57" s="27" t="s">
        <v>156</v>
      </c>
      <c r="J57" s="28" t="s">
        <v>157</v>
      </c>
    </row>
    <row r="58" spans="1:10" ht="85.5">
      <c r="A58" s="40" t="s">
        <v>9</v>
      </c>
      <c r="B58" s="40"/>
      <c r="C58" s="40"/>
      <c r="D58" s="48"/>
      <c r="E58" s="40"/>
      <c r="F58" s="40"/>
      <c r="G58" s="40"/>
      <c r="H58" s="40"/>
      <c r="I58" s="40"/>
      <c r="J58" s="40"/>
    </row>
    <row r="59" spans="1:10" ht="150">
      <c r="A59" s="31" t="s">
        <v>36</v>
      </c>
      <c r="B59" s="7" t="s">
        <v>67</v>
      </c>
      <c r="C59" s="17"/>
      <c r="D59" s="18"/>
      <c r="E59" s="17" t="s">
        <v>127</v>
      </c>
      <c r="F59" s="9">
        <v>42.94</v>
      </c>
      <c r="G59" s="9">
        <v>21.02</v>
      </c>
      <c r="H59" s="49" t="s">
        <v>68</v>
      </c>
      <c r="I59" s="27" t="s">
        <v>169</v>
      </c>
      <c r="J59" s="28">
        <v>42327</v>
      </c>
    </row>
    <row r="60" spans="1:10" ht="18">
      <c r="A60" s="31"/>
      <c r="B60" s="7"/>
      <c r="C60" s="17"/>
      <c r="D60" s="18"/>
      <c r="E60" s="17" t="s">
        <v>127</v>
      </c>
      <c r="F60" s="9">
        <v>21.1</v>
      </c>
      <c r="G60" s="9">
        <v>21.1</v>
      </c>
      <c r="H60" s="49"/>
      <c r="I60" s="27"/>
      <c r="J60" s="28"/>
    </row>
    <row r="61" spans="1:10" ht="150">
      <c r="A61" s="31" t="s">
        <v>37</v>
      </c>
      <c r="B61" s="7" t="s">
        <v>67</v>
      </c>
      <c r="C61" s="17"/>
      <c r="D61" s="18"/>
      <c r="E61" s="17" t="s">
        <v>127</v>
      </c>
      <c r="F61" s="9">
        <v>58.35</v>
      </c>
      <c r="G61" s="9">
        <v>16.649999999999999</v>
      </c>
      <c r="H61" s="49" t="s">
        <v>68</v>
      </c>
      <c r="I61" s="27">
        <v>342</v>
      </c>
      <c r="J61" s="28">
        <v>42327</v>
      </c>
    </row>
    <row r="62" spans="1:10" ht="150">
      <c r="A62" s="35" t="s">
        <v>49</v>
      </c>
      <c r="B62" s="7" t="s">
        <v>229</v>
      </c>
      <c r="C62" s="17">
        <v>6.0999999999999999E-2</v>
      </c>
      <c r="D62" s="18"/>
      <c r="E62" s="17" t="s">
        <v>127</v>
      </c>
      <c r="F62" s="9"/>
      <c r="G62" s="9">
        <v>88.87</v>
      </c>
      <c r="H62" s="49" t="s">
        <v>68</v>
      </c>
      <c r="I62" s="1">
        <v>5</v>
      </c>
      <c r="J62" s="4">
        <v>41283</v>
      </c>
    </row>
    <row r="63" spans="1:10" ht="90">
      <c r="A63" s="36" t="s">
        <v>33</v>
      </c>
      <c r="B63" s="51"/>
      <c r="C63" s="52"/>
      <c r="D63" s="53"/>
      <c r="E63" s="17" t="s">
        <v>34</v>
      </c>
      <c r="F63" s="9"/>
      <c r="G63" s="48"/>
      <c r="H63" s="56"/>
      <c r="I63" s="1"/>
      <c r="J63" s="6"/>
    </row>
    <row r="64" spans="1:10" ht="75">
      <c r="A64" s="36" t="s">
        <v>35</v>
      </c>
      <c r="B64" s="51"/>
      <c r="C64" s="52"/>
      <c r="D64" s="53"/>
      <c r="E64" s="17" t="s">
        <v>127</v>
      </c>
      <c r="F64" s="9"/>
      <c r="G64" s="48"/>
      <c r="H64" s="56"/>
      <c r="I64" s="1"/>
      <c r="J64" s="6"/>
    </row>
    <row r="65" spans="1:10" ht="270">
      <c r="A65" s="31" t="s">
        <v>50</v>
      </c>
      <c r="B65" s="7" t="s">
        <v>69</v>
      </c>
      <c r="C65" s="17">
        <v>2.2100000000000002E-2</v>
      </c>
      <c r="D65" s="18">
        <f>C65*G65</f>
        <v>21.055996</v>
      </c>
      <c r="E65" s="17" t="s">
        <v>34</v>
      </c>
      <c r="F65" s="9">
        <v>952.76</v>
      </c>
      <c r="G65" s="9">
        <v>952.76</v>
      </c>
      <c r="H65" s="49" t="s">
        <v>43</v>
      </c>
      <c r="I65" s="1" t="s">
        <v>72</v>
      </c>
      <c r="J65" s="4">
        <v>41544</v>
      </c>
    </row>
    <row r="66" spans="1:10" ht="150">
      <c r="A66" s="31"/>
      <c r="B66" s="7" t="s">
        <v>70</v>
      </c>
      <c r="C66" s="17">
        <v>2.2100000000000002E-2</v>
      </c>
      <c r="D66" s="18">
        <f>C66*G66</f>
        <v>32.501586000000003</v>
      </c>
      <c r="E66" s="17" t="s">
        <v>34</v>
      </c>
      <c r="F66" s="9"/>
      <c r="G66" s="9">
        <v>1470.66</v>
      </c>
      <c r="H66" s="49" t="s">
        <v>68</v>
      </c>
      <c r="I66" s="1">
        <v>942</v>
      </c>
      <c r="J66" s="4">
        <v>40529</v>
      </c>
    </row>
    <row r="67" spans="1:10" ht="150">
      <c r="A67" s="31"/>
      <c r="B67" s="32" t="s">
        <v>71</v>
      </c>
      <c r="C67" s="33">
        <v>2.2100000000000002E-2</v>
      </c>
      <c r="D67" s="34">
        <f>C67*G67</f>
        <v>25.149137000000003</v>
      </c>
      <c r="E67" s="17" t="s">
        <v>34</v>
      </c>
      <c r="F67" s="9"/>
      <c r="G67" s="9">
        <v>1137.97</v>
      </c>
      <c r="H67" s="49" t="s">
        <v>68</v>
      </c>
      <c r="I67" s="1">
        <v>940</v>
      </c>
      <c r="J67" s="4">
        <v>40529</v>
      </c>
    </row>
    <row r="68" spans="1:10" ht="85.5">
      <c r="A68" s="40" t="s">
        <v>10</v>
      </c>
      <c r="B68" s="40"/>
      <c r="C68" s="40"/>
      <c r="D68" s="48"/>
      <c r="E68" s="40"/>
      <c r="F68" s="40"/>
      <c r="G68" s="40"/>
      <c r="H68" s="40"/>
      <c r="I68" s="40"/>
      <c r="J68" s="40"/>
    </row>
    <row r="69" spans="1:10" ht="105">
      <c r="A69" s="31" t="s">
        <v>50</v>
      </c>
      <c r="B69" s="7" t="s">
        <v>73</v>
      </c>
      <c r="C69" s="17"/>
      <c r="D69" s="18"/>
      <c r="E69" s="17" t="s">
        <v>34</v>
      </c>
      <c r="F69" s="9">
        <v>2267.2399999999998</v>
      </c>
      <c r="G69" s="9">
        <v>2118.29</v>
      </c>
      <c r="H69" s="49" t="s">
        <v>43</v>
      </c>
      <c r="I69" s="27" t="s">
        <v>170</v>
      </c>
      <c r="J69" s="28" t="s">
        <v>166</v>
      </c>
    </row>
    <row r="70" spans="1:10" ht="85.5">
      <c r="A70" s="40" t="s">
        <v>11</v>
      </c>
      <c r="B70" s="40"/>
      <c r="C70" s="40"/>
      <c r="D70" s="48"/>
      <c r="E70" s="40"/>
      <c r="F70" s="40"/>
      <c r="G70" s="40"/>
      <c r="H70" s="40"/>
      <c r="I70" s="40"/>
      <c r="J70" s="40"/>
    </row>
    <row r="71" spans="1:10" ht="105">
      <c r="A71" s="31" t="s">
        <v>36</v>
      </c>
      <c r="B71" s="7" t="s">
        <v>73</v>
      </c>
      <c r="C71" s="17"/>
      <c r="D71" s="18"/>
      <c r="E71" s="17" t="s">
        <v>127</v>
      </c>
      <c r="F71" s="9">
        <v>11.9</v>
      </c>
      <c r="G71" s="9">
        <v>11.02</v>
      </c>
      <c r="H71" s="49" t="s">
        <v>43</v>
      </c>
      <c r="I71" s="27" t="s">
        <v>171</v>
      </c>
      <c r="J71" s="28">
        <v>42354</v>
      </c>
    </row>
    <row r="72" spans="1:10" ht="105">
      <c r="A72" s="31" t="s">
        <v>50</v>
      </c>
      <c r="B72" s="7" t="s">
        <v>73</v>
      </c>
      <c r="C72" s="17"/>
      <c r="D72" s="18"/>
      <c r="E72" s="17" t="s">
        <v>34</v>
      </c>
      <c r="F72" s="9">
        <v>2282.0100000000002</v>
      </c>
      <c r="G72" s="9">
        <v>2191.2199999999998</v>
      </c>
      <c r="H72" s="49" t="s">
        <v>43</v>
      </c>
      <c r="I72" s="27" t="s">
        <v>141</v>
      </c>
      <c r="J72" s="28" t="s">
        <v>139</v>
      </c>
    </row>
    <row r="73" spans="1:10" ht="85.5">
      <c r="A73" s="40" t="s">
        <v>12</v>
      </c>
      <c r="B73" s="40"/>
      <c r="C73" s="40"/>
      <c r="D73" s="48"/>
      <c r="E73" s="40"/>
      <c r="F73" s="40"/>
      <c r="G73" s="40"/>
      <c r="H73" s="40"/>
      <c r="I73" s="40"/>
      <c r="J73" s="40"/>
    </row>
    <row r="74" spans="1:10" ht="150">
      <c r="A74" s="31" t="s">
        <v>36</v>
      </c>
      <c r="B74" s="7" t="s">
        <v>74</v>
      </c>
      <c r="C74" s="17"/>
      <c r="D74" s="18"/>
      <c r="E74" s="17" t="s">
        <v>127</v>
      </c>
      <c r="F74" s="9">
        <v>7.21</v>
      </c>
      <c r="G74" s="9">
        <v>7.21</v>
      </c>
      <c r="H74" s="49" t="s">
        <v>75</v>
      </c>
      <c r="I74" s="19">
        <v>8</v>
      </c>
      <c r="J74" s="50">
        <v>42402</v>
      </c>
    </row>
    <row r="75" spans="1:10" ht="42.75">
      <c r="A75" s="31" t="s">
        <v>37</v>
      </c>
      <c r="B75" s="7"/>
      <c r="C75" s="17"/>
      <c r="D75" s="18"/>
      <c r="E75" s="17" t="s">
        <v>127</v>
      </c>
      <c r="F75" s="9"/>
      <c r="G75" s="9"/>
      <c r="H75" s="49"/>
      <c r="I75" s="19"/>
      <c r="J75" s="50"/>
    </row>
    <row r="76" spans="1:10" ht="150">
      <c r="A76" s="31" t="s">
        <v>49</v>
      </c>
      <c r="B76" s="7" t="s">
        <v>74</v>
      </c>
      <c r="C76" s="17">
        <f>(D76-G78)/G77</f>
        <v>7.0948012232415911E-2</v>
      </c>
      <c r="D76" s="18">
        <v>95.37</v>
      </c>
      <c r="E76" s="17" t="s">
        <v>127</v>
      </c>
      <c r="F76" s="9"/>
      <c r="G76" s="9">
        <v>95.37</v>
      </c>
      <c r="H76" s="49" t="s">
        <v>75</v>
      </c>
      <c r="I76" s="19">
        <v>9</v>
      </c>
      <c r="J76" s="50">
        <v>42402</v>
      </c>
    </row>
    <row r="77" spans="1:10" ht="90">
      <c r="A77" s="36" t="s">
        <v>33</v>
      </c>
      <c r="B77" s="7"/>
      <c r="C77" s="17"/>
      <c r="D77" s="18"/>
      <c r="E77" s="17" t="s">
        <v>34</v>
      </c>
      <c r="F77" s="9">
        <v>1242.5999999999999</v>
      </c>
      <c r="G77" s="9">
        <v>1242.5999999999999</v>
      </c>
      <c r="H77" s="49"/>
      <c r="I77" s="19"/>
      <c r="J77" s="50"/>
    </row>
    <row r="78" spans="1:10" ht="75">
      <c r="A78" s="36" t="s">
        <v>35</v>
      </c>
      <c r="B78" s="7"/>
      <c r="C78" s="17"/>
      <c r="D78" s="18"/>
      <c r="E78" s="17" t="s">
        <v>127</v>
      </c>
      <c r="F78" s="9">
        <v>7.21</v>
      </c>
      <c r="G78" s="9">
        <v>7.21</v>
      </c>
      <c r="H78" s="49"/>
      <c r="I78" s="19"/>
      <c r="J78" s="50"/>
    </row>
    <row r="79" spans="1:10" ht="150">
      <c r="A79" s="31" t="s">
        <v>50</v>
      </c>
      <c r="B79" s="7" t="s">
        <v>74</v>
      </c>
      <c r="C79" s="17"/>
      <c r="D79" s="18"/>
      <c r="E79" s="17" t="s">
        <v>34</v>
      </c>
      <c r="F79" s="9"/>
      <c r="G79" s="9">
        <v>1242.5999999999999</v>
      </c>
      <c r="H79" s="49" t="s">
        <v>75</v>
      </c>
      <c r="I79" s="19">
        <v>888</v>
      </c>
      <c r="J79" s="50">
        <v>40119</v>
      </c>
    </row>
    <row r="80" spans="1:10" ht="99.75">
      <c r="A80" s="40" t="s">
        <v>13</v>
      </c>
      <c r="B80" s="40"/>
      <c r="C80" s="40"/>
      <c r="D80" s="48"/>
      <c r="E80" s="40"/>
      <c r="F80" s="40"/>
      <c r="G80" s="40"/>
      <c r="H80" s="40"/>
      <c r="I80" s="40"/>
      <c r="J80" s="40"/>
    </row>
    <row r="81" spans="1:10" ht="105">
      <c r="A81" s="31" t="s">
        <v>36</v>
      </c>
      <c r="B81" s="32" t="s">
        <v>161</v>
      </c>
      <c r="C81" s="33"/>
      <c r="D81" s="34"/>
      <c r="E81" s="17" t="s">
        <v>127</v>
      </c>
      <c r="F81" s="9">
        <v>11.21</v>
      </c>
      <c r="G81" s="9">
        <v>13.23</v>
      </c>
      <c r="H81" s="49" t="s">
        <v>43</v>
      </c>
      <c r="I81" s="27" t="s">
        <v>149</v>
      </c>
      <c r="J81" s="28">
        <v>42347</v>
      </c>
    </row>
    <row r="82" spans="1:10" ht="150">
      <c r="A82" s="31"/>
      <c r="B82" s="7" t="s">
        <v>76</v>
      </c>
      <c r="C82" s="17"/>
      <c r="D82" s="18"/>
      <c r="E82" s="17" t="s">
        <v>127</v>
      </c>
      <c r="F82" s="9">
        <v>19.04</v>
      </c>
      <c r="G82" s="9">
        <v>14.71</v>
      </c>
      <c r="H82" s="49" t="s">
        <v>79</v>
      </c>
      <c r="I82" s="27">
        <v>1664</v>
      </c>
      <c r="J82" s="28">
        <v>42338</v>
      </c>
    </row>
    <row r="83" spans="1:10" ht="105">
      <c r="A83" s="31" t="s">
        <v>37</v>
      </c>
      <c r="B83" s="32" t="s">
        <v>161</v>
      </c>
      <c r="C83" s="33"/>
      <c r="D83" s="34"/>
      <c r="E83" s="17" t="s">
        <v>127</v>
      </c>
      <c r="F83" s="9">
        <v>6.06</v>
      </c>
      <c r="G83" s="9">
        <v>7.15</v>
      </c>
      <c r="H83" s="49" t="s">
        <v>43</v>
      </c>
      <c r="I83" s="27" t="s">
        <v>149</v>
      </c>
      <c r="J83" s="28">
        <v>42347</v>
      </c>
    </row>
    <row r="84" spans="1:10" ht="150">
      <c r="A84" s="31"/>
      <c r="B84" s="17" t="s">
        <v>76</v>
      </c>
      <c r="C84" s="17"/>
      <c r="D84" s="18"/>
      <c r="E84" s="17" t="s">
        <v>127</v>
      </c>
      <c r="F84" s="9">
        <v>23.51</v>
      </c>
      <c r="G84" s="9">
        <v>17.96</v>
      </c>
      <c r="H84" s="49" t="s">
        <v>79</v>
      </c>
      <c r="I84" s="27">
        <v>1663</v>
      </c>
      <c r="J84" s="28">
        <v>42338</v>
      </c>
    </row>
    <row r="85" spans="1:10" ht="71.25">
      <c r="A85" s="35" t="s">
        <v>49</v>
      </c>
      <c r="B85" s="17"/>
      <c r="C85" s="17"/>
      <c r="D85" s="18"/>
      <c r="E85" s="40"/>
      <c r="F85" s="48"/>
      <c r="G85" s="48"/>
      <c r="H85" s="54"/>
      <c r="I85" s="57"/>
      <c r="J85" s="58"/>
    </row>
    <row r="86" spans="1:10" ht="345">
      <c r="A86" s="36" t="s">
        <v>33</v>
      </c>
      <c r="B86" s="7" t="s">
        <v>227</v>
      </c>
      <c r="C86" s="33">
        <v>5.1130000000000002E-2</v>
      </c>
      <c r="D86" s="34">
        <f>C86*G86+G87</f>
        <v>112.52015610000001</v>
      </c>
      <c r="E86" s="17" t="s">
        <v>34</v>
      </c>
      <c r="F86" s="9">
        <v>2130.2600000000002</v>
      </c>
      <c r="G86" s="9">
        <v>1912.97</v>
      </c>
      <c r="H86" s="49" t="s">
        <v>79</v>
      </c>
      <c r="I86" s="27" t="s">
        <v>179</v>
      </c>
      <c r="J86" s="29" t="s">
        <v>178</v>
      </c>
    </row>
    <row r="87" spans="1:10" ht="75">
      <c r="A87" s="36" t="s">
        <v>35</v>
      </c>
      <c r="B87" s="7"/>
      <c r="C87" s="33"/>
      <c r="D87" s="34"/>
      <c r="E87" s="17" t="s">
        <v>127</v>
      </c>
      <c r="F87" s="9">
        <v>19.04</v>
      </c>
      <c r="G87" s="9">
        <v>14.71</v>
      </c>
      <c r="H87" s="49"/>
      <c r="I87" s="27"/>
      <c r="J87" s="29"/>
    </row>
    <row r="88" spans="1:10" ht="105">
      <c r="A88" s="36" t="s">
        <v>33</v>
      </c>
      <c r="B88" s="33" t="s">
        <v>161</v>
      </c>
      <c r="C88" s="33">
        <v>5.1999999999999998E-2</v>
      </c>
      <c r="D88" s="59">
        <f>G88*C88+G89</f>
        <v>86.741599999999991</v>
      </c>
      <c r="E88" s="17" t="s">
        <v>34</v>
      </c>
      <c r="F88" s="9">
        <v>3048.98</v>
      </c>
      <c r="G88" s="9">
        <v>1413.3</v>
      </c>
      <c r="H88" s="49" t="s">
        <v>43</v>
      </c>
      <c r="I88" s="27" t="s">
        <v>164</v>
      </c>
      <c r="J88" s="28">
        <v>42341</v>
      </c>
    </row>
    <row r="89" spans="1:10" ht="75">
      <c r="A89" s="36" t="s">
        <v>35</v>
      </c>
      <c r="B89" s="33"/>
      <c r="C89" s="33"/>
      <c r="D89" s="59"/>
      <c r="E89" s="17" t="s">
        <v>127</v>
      </c>
      <c r="F89" s="9">
        <v>32.78</v>
      </c>
      <c r="G89" s="9">
        <v>13.25</v>
      </c>
      <c r="H89" s="49"/>
      <c r="I89" s="27"/>
      <c r="J89" s="29"/>
    </row>
    <row r="90" spans="1:10" ht="150">
      <c r="A90" s="36" t="s">
        <v>33</v>
      </c>
      <c r="B90" s="7" t="s">
        <v>228</v>
      </c>
      <c r="C90" s="17">
        <v>5.1130000000000002E-2</v>
      </c>
      <c r="D90" s="34">
        <f>C90*G90+14.71</f>
        <v>121.37945120000001</v>
      </c>
      <c r="E90" s="17" t="s">
        <v>34</v>
      </c>
      <c r="F90" s="9">
        <v>1827.65</v>
      </c>
      <c r="G90" s="9">
        <v>2086.2399999999998</v>
      </c>
      <c r="H90" s="49" t="s">
        <v>79</v>
      </c>
      <c r="I90" s="27" t="s">
        <v>177</v>
      </c>
      <c r="J90" s="29" t="s">
        <v>178</v>
      </c>
    </row>
    <row r="91" spans="1:10" ht="75">
      <c r="A91" s="36" t="s">
        <v>35</v>
      </c>
      <c r="B91" s="7"/>
      <c r="C91" s="17"/>
      <c r="D91" s="18"/>
      <c r="E91" s="17" t="s">
        <v>127</v>
      </c>
      <c r="F91" s="9">
        <v>19.04</v>
      </c>
      <c r="G91" s="9">
        <v>14.71</v>
      </c>
      <c r="H91" s="49"/>
      <c r="I91" s="27"/>
      <c r="J91" s="29"/>
    </row>
    <row r="92" spans="1:10" ht="345">
      <c r="A92" s="31" t="s">
        <v>50</v>
      </c>
      <c r="B92" s="7" t="s">
        <v>77</v>
      </c>
      <c r="C92" s="33">
        <v>2.3199999999999998E-2</v>
      </c>
      <c r="D92" s="34">
        <f>C92*G92</f>
        <v>45.811647999999998</v>
      </c>
      <c r="E92" s="17" t="s">
        <v>34</v>
      </c>
      <c r="F92" s="9">
        <v>2513.71</v>
      </c>
      <c r="G92" s="9">
        <v>1974.64</v>
      </c>
      <c r="H92" s="49" t="s">
        <v>43</v>
      </c>
      <c r="I92" s="27" t="s">
        <v>175</v>
      </c>
      <c r="J92" s="28" t="s">
        <v>176</v>
      </c>
    </row>
    <row r="93" spans="1:10" ht="120">
      <c r="A93" s="31"/>
      <c r="B93" s="7" t="s">
        <v>78</v>
      </c>
      <c r="C93" s="33">
        <v>2.3199999999999998E-2</v>
      </c>
      <c r="D93" s="18">
        <f>C93*G93</f>
        <v>53.453032</v>
      </c>
      <c r="E93" s="17" t="s">
        <v>34</v>
      </c>
      <c r="F93" s="9">
        <v>4037.03</v>
      </c>
      <c r="G93" s="9">
        <v>2304.0100000000002</v>
      </c>
      <c r="H93" s="49" t="s">
        <v>43</v>
      </c>
      <c r="I93" s="27" t="s">
        <v>173</v>
      </c>
      <c r="J93" s="28" t="s">
        <v>174</v>
      </c>
    </row>
    <row r="94" spans="1:10" ht="105">
      <c r="A94" s="31"/>
      <c r="B94" s="32" t="s">
        <v>161</v>
      </c>
      <c r="C94" s="33">
        <v>2.3199999999999998E-2</v>
      </c>
      <c r="D94" s="34">
        <f>C94*G94</f>
        <v>32.788559999999997</v>
      </c>
      <c r="E94" s="17" t="s">
        <v>34</v>
      </c>
      <c r="F94" s="9">
        <v>3048.98</v>
      </c>
      <c r="G94" s="9">
        <v>1413.3</v>
      </c>
      <c r="H94" s="49" t="s">
        <v>43</v>
      </c>
      <c r="I94" s="27" t="s">
        <v>151</v>
      </c>
      <c r="J94" s="28">
        <v>42341</v>
      </c>
    </row>
    <row r="95" spans="1:10" ht="105">
      <c r="A95" s="31"/>
      <c r="B95" s="32" t="s">
        <v>130</v>
      </c>
      <c r="C95" s="33">
        <v>2.3199999999999998E-2</v>
      </c>
      <c r="D95" s="34">
        <f>C95*G95</f>
        <v>22.980063999999999</v>
      </c>
      <c r="E95" s="17" t="s">
        <v>34</v>
      </c>
      <c r="F95" s="9">
        <v>1737.42</v>
      </c>
      <c r="G95" s="9">
        <v>990.52</v>
      </c>
      <c r="H95" s="49" t="s">
        <v>43</v>
      </c>
      <c r="I95" s="27" t="s">
        <v>142</v>
      </c>
      <c r="J95" s="28" t="s">
        <v>143</v>
      </c>
    </row>
    <row r="96" spans="1:10" ht="105">
      <c r="A96" s="31"/>
      <c r="B96" s="7" t="s">
        <v>76</v>
      </c>
      <c r="C96" s="33">
        <v>2.3199999999999998E-2</v>
      </c>
      <c r="D96" s="18">
        <f>C96*G96</f>
        <v>48.400767999999992</v>
      </c>
      <c r="E96" s="17" t="s">
        <v>34</v>
      </c>
      <c r="F96" s="9">
        <v>1827.65</v>
      </c>
      <c r="G96" s="9">
        <v>2086.2399999999998</v>
      </c>
      <c r="H96" s="49" t="s">
        <v>43</v>
      </c>
      <c r="I96" s="27" t="s">
        <v>172</v>
      </c>
      <c r="J96" s="28">
        <v>42356</v>
      </c>
    </row>
    <row r="97" spans="1:10" ht="99.75">
      <c r="A97" s="40" t="s">
        <v>14</v>
      </c>
      <c r="B97" s="40"/>
      <c r="C97" s="40"/>
      <c r="D97" s="48"/>
      <c r="E97" s="40"/>
      <c r="F97" s="40"/>
      <c r="G97" s="40"/>
      <c r="H97" s="40"/>
      <c r="I97" s="40"/>
      <c r="J97" s="40"/>
    </row>
    <row r="98" spans="1:10" ht="105">
      <c r="A98" s="31" t="s">
        <v>36</v>
      </c>
      <c r="B98" s="32" t="s">
        <v>73</v>
      </c>
      <c r="C98" s="33"/>
      <c r="D98" s="34"/>
      <c r="E98" s="17" t="s">
        <v>127</v>
      </c>
      <c r="F98" s="9">
        <v>11.9</v>
      </c>
      <c r="G98" s="9">
        <v>11.02</v>
      </c>
      <c r="H98" s="49" t="s">
        <v>43</v>
      </c>
      <c r="I98" s="27" t="s">
        <v>171</v>
      </c>
      <c r="J98" s="28">
        <v>42354</v>
      </c>
    </row>
    <row r="99" spans="1:10" ht="105">
      <c r="A99" s="31" t="s">
        <v>50</v>
      </c>
      <c r="B99" s="7" t="s">
        <v>73</v>
      </c>
      <c r="C99" s="17"/>
      <c r="D99" s="18"/>
      <c r="E99" s="17" t="s">
        <v>34</v>
      </c>
      <c r="F99" s="9">
        <v>2240.48</v>
      </c>
      <c r="G99" s="9">
        <v>2240.48</v>
      </c>
      <c r="H99" s="49" t="s">
        <v>43</v>
      </c>
      <c r="I99" s="27" t="s">
        <v>141</v>
      </c>
      <c r="J99" s="28" t="s">
        <v>139</v>
      </c>
    </row>
    <row r="100" spans="1:10" ht="85.5">
      <c r="A100" s="40" t="s">
        <v>15</v>
      </c>
      <c r="B100" s="40"/>
      <c r="C100" s="40"/>
      <c r="D100" s="48"/>
      <c r="E100" s="40"/>
      <c r="F100" s="40"/>
      <c r="G100" s="40"/>
      <c r="H100" s="40"/>
      <c r="I100" s="40"/>
      <c r="J100" s="40"/>
    </row>
    <row r="101" spans="1:10" ht="150">
      <c r="A101" s="31" t="s">
        <v>36</v>
      </c>
      <c r="B101" s="32" t="s">
        <v>82</v>
      </c>
      <c r="C101" s="33"/>
      <c r="D101" s="34"/>
      <c r="E101" s="17" t="s">
        <v>127</v>
      </c>
      <c r="F101" s="8">
        <v>38.36</v>
      </c>
      <c r="G101" s="8">
        <v>38.36</v>
      </c>
      <c r="H101" s="49" t="s">
        <v>84</v>
      </c>
      <c r="I101" s="27" t="s">
        <v>213</v>
      </c>
      <c r="J101" s="28" t="s">
        <v>214</v>
      </c>
    </row>
    <row r="102" spans="1:10" ht="150">
      <c r="A102" s="31"/>
      <c r="B102" s="32" t="s">
        <v>82</v>
      </c>
      <c r="C102" s="33"/>
      <c r="D102" s="34"/>
      <c r="E102" s="17" t="s">
        <v>127</v>
      </c>
      <c r="F102" s="9">
        <v>17.649999999999999</v>
      </c>
      <c r="G102" s="9">
        <v>17.649999999999999</v>
      </c>
      <c r="H102" s="49" t="s">
        <v>84</v>
      </c>
      <c r="I102" s="27" t="s">
        <v>213</v>
      </c>
      <c r="J102" s="28" t="s">
        <v>214</v>
      </c>
    </row>
    <row r="103" spans="1:10" ht="150">
      <c r="A103" s="31"/>
      <c r="B103" s="32" t="s">
        <v>83</v>
      </c>
      <c r="C103" s="33"/>
      <c r="D103" s="34"/>
      <c r="E103" s="17" t="s">
        <v>127</v>
      </c>
      <c r="F103" s="9">
        <v>40.25</v>
      </c>
      <c r="G103" s="9">
        <v>40.25</v>
      </c>
      <c r="H103" s="49" t="s">
        <v>84</v>
      </c>
      <c r="I103" s="27">
        <v>442</v>
      </c>
      <c r="J103" s="28">
        <v>42341</v>
      </c>
    </row>
    <row r="104" spans="1:10" ht="105">
      <c r="A104" s="31" t="s">
        <v>50</v>
      </c>
      <c r="B104" s="7" t="s">
        <v>81</v>
      </c>
      <c r="C104" s="17">
        <v>3.4000000000000002E-2</v>
      </c>
      <c r="D104" s="18">
        <f>C104*G104</f>
        <v>53.607120000000009</v>
      </c>
      <c r="E104" s="17" t="s">
        <v>34</v>
      </c>
      <c r="F104" s="9">
        <v>1576.68</v>
      </c>
      <c r="G104" s="9">
        <v>1576.68</v>
      </c>
      <c r="H104" s="49" t="s">
        <v>43</v>
      </c>
      <c r="I104" s="60" t="s">
        <v>216</v>
      </c>
      <c r="J104" s="28" t="s">
        <v>217</v>
      </c>
    </row>
    <row r="105" spans="1:10" ht="114">
      <c r="A105" s="21" t="s">
        <v>16</v>
      </c>
      <c r="B105" s="21"/>
      <c r="C105" s="21"/>
      <c r="D105" s="22"/>
      <c r="E105" s="21"/>
      <c r="F105" s="21"/>
      <c r="G105" s="21"/>
      <c r="H105" s="21"/>
      <c r="I105" s="21"/>
      <c r="J105" s="21"/>
    </row>
    <row r="106" spans="1:10" ht="85.5">
      <c r="A106" s="40" t="s">
        <v>17</v>
      </c>
      <c r="B106" s="40"/>
      <c r="C106" s="40"/>
      <c r="D106" s="48"/>
      <c r="E106" s="40"/>
      <c r="F106" s="40"/>
      <c r="G106" s="40"/>
      <c r="H106" s="40"/>
      <c r="I106" s="40"/>
      <c r="J106" s="40"/>
    </row>
    <row r="107" spans="1:10" ht="150">
      <c r="A107" s="39" t="s">
        <v>36</v>
      </c>
      <c r="B107" s="32" t="s">
        <v>89</v>
      </c>
      <c r="C107" s="33"/>
      <c r="D107" s="34"/>
      <c r="E107" s="37" t="s">
        <v>80</v>
      </c>
      <c r="F107" s="16">
        <v>16.12</v>
      </c>
      <c r="G107" s="9">
        <v>15.02</v>
      </c>
      <c r="H107" s="49" t="s">
        <v>90</v>
      </c>
      <c r="I107" s="27" t="s">
        <v>204</v>
      </c>
      <c r="J107" s="28" t="s">
        <v>205</v>
      </c>
    </row>
    <row r="108" spans="1:10" ht="45">
      <c r="A108" s="39" t="s">
        <v>37</v>
      </c>
      <c r="B108" s="7" t="s">
        <v>89</v>
      </c>
      <c r="C108" s="17"/>
      <c r="D108" s="18"/>
      <c r="E108" s="37" t="s">
        <v>80</v>
      </c>
      <c r="F108" s="16">
        <v>31.07</v>
      </c>
      <c r="G108" s="9">
        <v>24.35</v>
      </c>
      <c r="H108" s="49"/>
      <c r="I108" s="27"/>
      <c r="J108" s="28"/>
    </row>
    <row r="109" spans="1:10" ht="71.25">
      <c r="A109" s="39" t="s">
        <v>49</v>
      </c>
      <c r="B109" s="39"/>
      <c r="C109" s="40"/>
      <c r="D109" s="41"/>
      <c r="E109" s="40"/>
      <c r="F109" s="48"/>
      <c r="G109" s="48"/>
      <c r="H109" s="61"/>
      <c r="I109" s="40"/>
      <c r="J109" s="62"/>
    </row>
    <row r="110" spans="1:10" ht="105">
      <c r="A110" s="36" t="s">
        <v>33</v>
      </c>
      <c r="B110" s="7" t="s">
        <v>212</v>
      </c>
      <c r="C110" s="17">
        <v>0.06</v>
      </c>
      <c r="D110" s="18">
        <v>65.599999999999994</v>
      </c>
      <c r="E110" s="37" t="s">
        <v>34</v>
      </c>
      <c r="F110" s="16">
        <v>730.22</v>
      </c>
      <c r="G110" s="9">
        <v>861.66</v>
      </c>
      <c r="H110" s="49" t="s">
        <v>43</v>
      </c>
      <c r="I110" s="27" t="s">
        <v>180</v>
      </c>
      <c r="J110" s="28">
        <v>42356</v>
      </c>
    </row>
    <row r="111" spans="1:10" ht="75">
      <c r="A111" s="36" t="s">
        <v>35</v>
      </c>
      <c r="B111" s="7"/>
      <c r="C111" s="17"/>
      <c r="D111" s="18"/>
      <c r="E111" s="37" t="s">
        <v>80</v>
      </c>
      <c r="F111" s="16">
        <v>11.78</v>
      </c>
      <c r="G111" s="9">
        <v>13.9</v>
      </c>
      <c r="H111" s="49"/>
      <c r="I111" s="27"/>
      <c r="J111" s="28"/>
    </row>
    <row r="112" spans="1:10" ht="105">
      <c r="A112" s="31" t="s">
        <v>50</v>
      </c>
      <c r="B112" s="7" t="s">
        <v>207</v>
      </c>
      <c r="C112" s="17">
        <v>2.7E-2</v>
      </c>
      <c r="D112" s="18">
        <f>C112*G112</f>
        <v>23.26482</v>
      </c>
      <c r="E112" s="17" t="s">
        <v>34</v>
      </c>
      <c r="F112" s="9">
        <v>730.22</v>
      </c>
      <c r="G112" s="9">
        <v>861.66</v>
      </c>
      <c r="H112" s="49" t="s">
        <v>43</v>
      </c>
      <c r="I112" s="27" t="s">
        <v>181</v>
      </c>
      <c r="J112" s="28">
        <v>42356</v>
      </c>
    </row>
    <row r="113" spans="1:10" ht="99.75">
      <c r="A113" s="40" t="s">
        <v>18</v>
      </c>
      <c r="B113" s="40"/>
      <c r="C113" s="40"/>
      <c r="D113" s="48"/>
      <c r="E113" s="40"/>
      <c r="F113" s="40"/>
      <c r="G113" s="40"/>
      <c r="H113" s="40"/>
      <c r="I113" s="40"/>
      <c r="J113" s="40"/>
    </row>
    <row r="114" spans="1:10" ht="105">
      <c r="A114" s="31" t="s">
        <v>36</v>
      </c>
      <c r="B114" s="7" t="s">
        <v>182</v>
      </c>
      <c r="C114" s="17"/>
      <c r="D114" s="18"/>
      <c r="E114" s="37" t="s">
        <v>80</v>
      </c>
      <c r="F114" s="16">
        <v>21.66</v>
      </c>
      <c r="G114" s="9">
        <v>9.9499999999999993</v>
      </c>
      <c r="H114" s="49" t="s">
        <v>43</v>
      </c>
      <c r="I114" s="27" t="s">
        <v>183</v>
      </c>
      <c r="J114" s="28">
        <v>42349</v>
      </c>
    </row>
    <row r="115" spans="1:10" ht="165">
      <c r="A115" s="31" t="s">
        <v>37</v>
      </c>
      <c r="B115" s="7" t="s">
        <v>91</v>
      </c>
      <c r="C115" s="17"/>
      <c r="D115" s="18"/>
      <c r="E115" s="37" t="s">
        <v>80</v>
      </c>
      <c r="F115" s="16">
        <v>51.8</v>
      </c>
      <c r="G115" s="9">
        <v>51.8</v>
      </c>
      <c r="H115" s="49" t="s">
        <v>93</v>
      </c>
      <c r="I115" s="27">
        <v>525</v>
      </c>
      <c r="J115" s="28">
        <v>42331</v>
      </c>
    </row>
    <row r="116" spans="1:10" ht="71.25">
      <c r="A116" s="31" t="s">
        <v>49</v>
      </c>
      <c r="B116" s="7"/>
      <c r="C116" s="17"/>
      <c r="D116" s="18"/>
      <c r="E116" s="40"/>
      <c r="F116" s="48"/>
      <c r="G116" s="48"/>
      <c r="H116" s="61"/>
      <c r="I116" s="40"/>
      <c r="J116" s="62"/>
    </row>
    <row r="117" spans="1:10" ht="105">
      <c r="A117" s="36" t="s">
        <v>33</v>
      </c>
      <c r="B117" s="32" t="s">
        <v>219</v>
      </c>
      <c r="C117" s="33">
        <v>4.7399999999999998E-2</v>
      </c>
      <c r="D117" s="59">
        <v>91.24</v>
      </c>
      <c r="E117" s="17" t="s">
        <v>34</v>
      </c>
      <c r="F117" s="9">
        <v>2790.8</v>
      </c>
      <c r="G117" s="9">
        <v>1715.05</v>
      </c>
      <c r="H117" s="49" t="s">
        <v>43</v>
      </c>
      <c r="I117" s="27" t="s">
        <v>184</v>
      </c>
      <c r="J117" s="28">
        <v>42353</v>
      </c>
    </row>
    <row r="118" spans="1:10" ht="75">
      <c r="A118" s="36" t="s">
        <v>35</v>
      </c>
      <c r="B118" s="32"/>
      <c r="C118" s="33"/>
      <c r="D118" s="34"/>
      <c r="E118" s="37" t="s">
        <v>80</v>
      </c>
      <c r="F118" s="16">
        <v>9.9499999999999993</v>
      </c>
      <c r="G118" s="9">
        <v>9.9499999999999993</v>
      </c>
      <c r="H118" s="49"/>
      <c r="I118" s="27"/>
      <c r="J118" s="28"/>
    </row>
    <row r="119" spans="1:10" ht="105">
      <c r="A119" s="31" t="s">
        <v>50</v>
      </c>
      <c r="B119" s="7" t="s">
        <v>182</v>
      </c>
      <c r="C119" s="17">
        <v>3.7600000000000001E-2</v>
      </c>
      <c r="D119" s="63">
        <f>C119*G119</f>
        <v>64.485879999999995</v>
      </c>
      <c r="E119" s="17" t="s">
        <v>34</v>
      </c>
      <c r="F119" s="9">
        <v>2790.8</v>
      </c>
      <c r="G119" s="9">
        <v>1715.05</v>
      </c>
      <c r="H119" s="49" t="s">
        <v>43</v>
      </c>
      <c r="I119" s="27" t="s">
        <v>185</v>
      </c>
      <c r="J119" s="28">
        <v>42353</v>
      </c>
    </row>
    <row r="120" spans="1:10" ht="165">
      <c r="A120" s="31"/>
      <c r="B120" s="7" t="s">
        <v>92</v>
      </c>
      <c r="C120" s="17">
        <v>3.7600000000000001E-2</v>
      </c>
      <c r="D120" s="18">
        <f>C120*G120</f>
        <v>19.698264000000002</v>
      </c>
      <c r="E120" s="17" t="s">
        <v>34</v>
      </c>
      <c r="F120" s="9">
        <v>523.89</v>
      </c>
      <c r="G120" s="9">
        <v>523.89</v>
      </c>
      <c r="H120" s="49" t="s">
        <v>93</v>
      </c>
      <c r="I120" s="2" t="s">
        <v>94</v>
      </c>
      <c r="J120" s="3" t="s">
        <v>95</v>
      </c>
    </row>
    <row r="121" spans="1:10" ht="85.5">
      <c r="A121" s="40" t="s">
        <v>19</v>
      </c>
      <c r="B121" s="40"/>
      <c r="C121" s="40"/>
      <c r="D121" s="48"/>
      <c r="E121" s="40"/>
      <c r="F121" s="40"/>
      <c r="G121" s="40"/>
      <c r="H121" s="40"/>
      <c r="I121" s="40"/>
      <c r="J121" s="40"/>
    </row>
    <row r="122" spans="1:10" ht="150">
      <c r="A122" s="31" t="s">
        <v>36</v>
      </c>
      <c r="B122" s="7" t="s">
        <v>89</v>
      </c>
      <c r="C122" s="17"/>
      <c r="D122" s="18"/>
      <c r="E122" s="37" t="s">
        <v>128</v>
      </c>
      <c r="F122" s="16">
        <v>16.12</v>
      </c>
      <c r="G122" s="9">
        <v>15.02</v>
      </c>
      <c r="H122" s="49" t="s">
        <v>129</v>
      </c>
      <c r="I122" s="27" t="s">
        <v>204</v>
      </c>
      <c r="J122" s="28" t="s">
        <v>205</v>
      </c>
    </row>
    <row r="123" spans="1:10" ht="150">
      <c r="A123" s="31"/>
      <c r="B123" s="7" t="s">
        <v>132</v>
      </c>
      <c r="C123" s="17"/>
      <c r="D123" s="18"/>
      <c r="E123" s="37" t="s">
        <v>128</v>
      </c>
      <c r="F123" s="16">
        <v>174.86</v>
      </c>
      <c r="G123" s="9">
        <v>48.03</v>
      </c>
      <c r="H123" s="49" t="s">
        <v>106</v>
      </c>
      <c r="I123" s="27">
        <v>405</v>
      </c>
      <c r="J123" s="28">
        <v>42339</v>
      </c>
    </row>
    <row r="124" spans="1:10" ht="71.25">
      <c r="A124" s="31" t="s">
        <v>49</v>
      </c>
      <c r="B124" s="39"/>
      <c r="C124" s="40"/>
      <c r="D124" s="41"/>
      <c r="E124" s="40"/>
      <c r="F124" s="48"/>
      <c r="G124" s="9"/>
      <c r="H124" s="61"/>
      <c r="I124" s="40"/>
      <c r="J124" s="62"/>
    </row>
    <row r="125" spans="1:10" ht="105">
      <c r="A125" s="36" t="s">
        <v>33</v>
      </c>
      <c r="B125" s="7" t="s">
        <v>212</v>
      </c>
      <c r="C125" s="17">
        <v>0.06</v>
      </c>
      <c r="D125" s="18">
        <f>G125*C125+G126</f>
        <v>65.599599999999995</v>
      </c>
      <c r="E125" s="17" t="s">
        <v>34</v>
      </c>
      <c r="F125" s="9">
        <v>730.22</v>
      </c>
      <c r="G125" s="9">
        <v>861.66</v>
      </c>
      <c r="H125" s="49" t="s">
        <v>43</v>
      </c>
      <c r="I125" s="27" t="s">
        <v>152</v>
      </c>
      <c r="J125" s="28">
        <v>42356</v>
      </c>
    </row>
    <row r="126" spans="1:10" ht="75">
      <c r="A126" s="36" t="s">
        <v>35</v>
      </c>
      <c r="B126" s="7"/>
      <c r="C126" s="17"/>
      <c r="D126" s="18"/>
      <c r="E126" s="37" t="s">
        <v>128</v>
      </c>
      <c r="F126" s="16">
        <v>11.78</v>
      </c>
      <c r="G126" s="9">
        <v>13.9</v>
      </c>
      <c r="H126" s="49"/>
      <c r="I126" s="27"/>
      <c r="J126" s="28"/>
    </row>
    <row r="127" spans="1:10" ht="105">
      <c r="A127" s="36" t="s">
        <v>33</v>
      </c>
      <c r="B127" s="7" t="s">
        <v>132</v>
      </c>
      <c r="C127" s="17">
        <v>5.7700000000000001E-2</v>
      </c>
      <c r="D127" s="18">
        <f>G127*C127+G128</f>
        <v>139.386899</v>
      </c>
      <c r="E127" s="17" t="s">
        <v>34</v>
      </c>
      <c r="F127" s="9">
        <v>2884.99</v>
      </c>
      <c r="G127" s="9">
        <v>1871.87</v>
      </c>
      <c r="H127" s="56" t="s">
        <v>43</v>
      </c>
      <c r="I127" s="64" t="s">
        <v>248</v>
      </c>
      <c r="J127" s="28" t="s">
        <v>249</v>
      </c>
    </row>
    <row r="128" spans="1:10" ht="75">
      <c r="A128" s="36" t="s">
        <v>35</v>
      </c>
      <c r="B128" s="7"/>
      <c r="C128" s="17"/>
      <c r="D128" s="18"/>
      <c r="E128" s="37" t="s">
        <v>128</v>
      </c>
      <c r="F128" s="16">
        <v>174.86</v>
      </c>
      <c r="G128" s="9">
        <v>31.38</v>
      </c>
      <c r="H128" s="56"/>
      <c r="I128" s="64"/>
      <c r="J128" s="29"/>
    </row>
    <row r="129" spans="1:10" ht="105">
      <c r="A129" s="31" t="s">
        <v>50</v>
      </c>
      <c r="B129" s="7" t="s">
        <v>207</v>
      </c>
      <c r="C129" s="17">
        <v>3.7699999999999997E-2</v>
      </c>
      <c r="D129" s="18">
        <f>C129*G129</f>
        <v>32.484581999999996</v>
      </c>
      <c r="E129" s="17" t="s">
        <v>34</v>
      </c>
      <c r="F129" s="9">
        <v>730.22</v>
      </c>
      <c r="G129" s="9">
        <v>861.66</v>
      </c>
      <c r="H129" s="49" t="s">
        <v>43</v>
      </c>
      <c r="I129" s="27" t="s">
        <v>186</v>
      </c>
      <c r="J129" s="28" t="s">
        <v>187</v>
      </c>
    </row>
    <row r="130" spans="1:10" ht="105">
      <c r="A130" s="31"/>
      <c r="B130" s="7" t="s">
        <v>132</v>
      </c>
      <c r="C130" s="17">
        <v>3.7699999999999997E-2</v>
      </c>
      <c r="D130" s="18">
        <f>C130*G130</f>
        <v>70.569498999999993</v>
      </c>
      <c r="E130" s="17" t="s">
        <v>34</v>
      </c>
      <c r="F130" s="9">
        <v>2884.99</v>
      </c>
      <c r="G130" s="9">
        <v>1871.87</v>
      </c>
      <c r="H130" s="49" t="s">
        <v>43</v>
      </c>
      <c r="I130" s="64" t="s">
        <v>245</v>
      </c>
      <c r="J130" s="28">
        <v>42408</v>
      </c>
    </row>
    <row r="131" spans="1:10" ht="85.5">
      <c r="A131" s="40" t="s">
        <v>20</v>
      </c>
      <c r="B131" s="40"/>
      <c r="C131" s="40"/>
      <c r="D131" s="48"/>
      <c r="E131" s="40"/>
      <c r="F131" s="40"/>
      <c r="G131" s="40"/>
      <c r="H131" s="40"/>
      <c r="I131" s="40"/>
      <c r="J131" s="40"/>
    </row>
    <row r="132" spans="1:10" ht="105">
      <c r="A132" s="31" t="s">
        <v>36</v>
      </c>
      <c r="B132" s="32" t="s">
        <v>161</v>
      </c>
      <c r="C132" s="33"/>
      <c r="D132" s="34"/>
      <c r="E132" s="37" t="s">
        <v>128</v>
      </c>
      <c r="F132" s="16">
        <v>11.21</v>
      </c>
      <c r="G132" s="9">
        <v>3.72</v>
      </c>
      <c r="H132" s="49" t="s">
        <v>43</v>
      </c>
      <c r="I132" s="27" t="s">
        <v>149</v>
      </c>
      <c r="J132" s="28">
        <v>42347</v>
      </c>
    </row>
    <row r="133" spans="1:10" ht="150">
      <c r="A133" s="31"/>
      <c r="B133" s="32" t="s">
        <v>107</v>
      </c>
      <c r="C133" s="33"/>
      <c r="D133" s="34"/>
      <c r="E133" s="37" t="s">
        <v>128</v>
      </c>
      <c r="F133" s="16">
        <v>22.44</v>
      </c>
      <c r="G133" s="9">
        <v>22.44</v>
      </c>
      <c r="H133" s="49" t="s">
        <v>108</v>
      </c>
      <c r="I133" s="27">
        <v>263</v>
      </c>
      <c r="J133" s="28">
        <v>42334</v>
      </c>
    </row>
    <row r="134" spans="1:10" ht="150">
      <c r="A134" s="31"/>
      <c r="B134" s="32" t="s">
        <v>100</v>
      </c>
      <c r="C134" s="33"/>
      <c r="D134" s="34"/>
      <c r="E134" s="37" t="s">
        <v>128</v>
      </c>
      <c r="F134" s="16">
        <v>190.58</v>
      </c>
      <c r="G134" s="9">
        <v>21.04</v>
      </c>
      <c r="H134" s="49" t="s">
        <v>108</v>
      </c>
      <c r="I134" s="27">
        <v>265</v>
      </c>
      <c r="J134" s="28">
        <v>42334</v>
      </c>
    </row>
    <row r="135" spans="1:10" ht="105">
      <c r="A135" s="39" t="s">
        <v>37</v>
      </c>
      <c r="B135" s="32" t="s">
        <v>161</v>
      </c>
      <c r="C135" s="33"/>
      <c r="D135" s="34"/>
      <c r="E135" s="37" t="s">
        <v>128</v>
      </c>
      <c r="F135" s="16">
        <v>14.92</v>
      </c>
      <c r="G135" s="9">
        <v>6.3</v>
      </c>
      <c r="H135" s="49" t="s">
        <v>43</v>
      </c>
      <c r="I135" s="27" t="s">
        <v>149</v>
      </c>
      <c r="J135" s="28">
        <v>42347</v>
      </c>
    </row>
    <row r="136" spans="1:10" ht="150">
      <c r="A136" s="39"/>
      <c r="B136" s="32" t="s">
        <v>107</v>
      </c>
      <c r="C136" s="33"/>
      <c r="D136" s="34"/>
      <c r="E136" s="37" t="s">
        <v>128</v>
      </c>
      <c r="F136" s="16">
        <v>35.369999999999997</v>
      </c>
      <c r="G136" s="9">
        <v>35.369999999999997</v>
      </c>
      <c r="H136" s="49" t="s">
        <v>108</v>
      </c>
      <c r="I136" s="27">
        <v>264</v>
      </c>
      <c r="J136" s="28">
        <v>42334</v>
      </c>
    </row>
    <row r="137" spans="1:10" ht="71.25">
      <c r="A137" s="39" t="s">
        <v>49</v>
      </c>
      <c r="B137" s="39"/>
      <c r="C137" s="40"/>
      <c r="D137" s="41"/>
      <c r="E137" s="40"/>
      <c r="F137" s="48"/>
      <c r="G137" s="9"/>
      <c r="H137" s="61"/>
      <c r="I137" s="40"/>
      <c r="J137" s="62"/>
    </row>
    <row r="138" spans="1:10" ht="150">
      <c r="A138" s="36" t="s">
        <v>33</v>
      </c>
      <c r="B138" s="32" t="s">
        <v>220</v>
      </c>
      <c r="C138" s="33">
        <v>6.4070000000000002E-2</v>
      </c>
      <c r="D138" s="33">
        <v>141.5</v>
      </c>
      <c r="E138" s="17" t="s">
        <v>34</v>
      </c>
      <c r="F138" s="9">
        <v>2499.91</v>
      </c>
      <c r="G138" s="9">
        <v>1880.06</v>
      </c>
      <c r="H138" s="49" t="s">
        <v>108</v>
      </c>
      <c r="I138" s="27" t="s">
        <v>206</v>
      </c>
      <c r="J138" s="28">
        <v>42356</v>
      </c>
    </row>
    <row r="139" spans="1:10" ht="75">
      <c r="A139" s="36" t="s">
        <v>35</v>
      </c>
      <c r="B139" s="32"/>
      <c r="C139" s="33"/>
      <c r="D139" s="65">
        <f>C138*G138+G139</f>
        <v>141.49544420000001</v>
      </c>
      <c r="E139" s="37" t="s">
        <v>128</v>
      </c>
      <c r="F139" s="16">
        <v>190.58</v>
      </c>
      <c r="G139" s="9">
        <v>21.04</v>
      </c>
      <c r="H139" s="49"/>
      <c r="I139" s="27"/>
      <c r="J139" s="28"/>
    </row>
    <row r="140" spans="1:10" ht="90">
      <c r="A140" s="36" t="s">
        <v>33</v>
      </c>
      <c r="B140" s="32" t="s">
        <v>220</v>
      </c>
      <c r="C140" s="33">
        <v>6.1609999999999998E-2</v>
      </c>
      <c r="D140" s="33">
        <v>95.05</v>
      </c>
      <c r="E140" s="17" t="s">
        <v>34</v>
      </c>
      <c r="F140" s="9">
        <v>1245.07</v>
      </c>
      <c r="G140" s="9">
        <v>1178.49</v>
      </c>
      <c r="H140" s="49"/>
      <c r="I140" s="27"/>
      <c r="J140" s="28"/>
    </row>
    <row r="141" spans="1:10" ht="75">
      <c r="A141" s="36" t="s">
        <v>35</v>
      </c>
      <c r="B141" s="32"/>
      <c r="C141" s="33"/>
      <c r="D141" s="65">
        <f>C140*G140+G141</f>
        <v>95.046768899999989</v>
      </c>
      <c r="E141" s="37" t="s">
        <v>128</v>
      </c>
      <c r="F141" s="16">
        <v>22.44</v>
      </c>
      <c r="G141" s="9">
        <v>22.44</v>
      </c>
      <c r="H141" s="49"/>
      <c r="I141" s="27"/>
      <c r="J141" s="28"/>
    </row>
    <row r="142" spans="1:10" ht="105">
      <c r="A142" s="36" t="s">
        <v>33</v>
      </c>
      <c r="B142" s="7" t="s">
        <v>221</v>
      </c>
      <c r="C142" s="17">
        <v>4.7E-2</v>
      </c>
      <c r="D142" s="33">
        <v>19.95</v>
      </c>
      <c r="E142" s="17" t="s">
        <v>34</v>
      </c>
      <c r="F142" s="9">
        <v>3048.98</v>
      </c>
      <c r="G142" s="9">
        <v>345.31</v>
      </c>
      <c r="H142" s="49" t="s">
        <v>43</v>
      </c>
      <c r="I142" s="27" t="s">
        <v>150</v>
      </c>
      <c r="J142" s="28">
        <v>42353</v>
      </c>
    </row>
    <row r="143" spans="1:10" ht="75">
      <c r="A143" s="36" t="s">
        <v>35</v>
      </c>
      <c r="B143" s="7"/>
      <c r="C143" s="17"/>
      <c r="D143" s="18">
        <f>C142*G142+G143</f>
        <v>19.949569999999998</v>
      </c>
      <c r="E143" s="37" t="s">
        <v>128</v>
      </c>
      <c r="F143" s="16">
        <v>11.21</v>
      </c>
      <c r="G143" s="9">
        <v>3.72</v>
      </c>
      <c r="H143" s="49"/>
      <c r="I143" s="27"/>
      <c r="J143" s="28"/>
    </row>
    <row r="144" spans="1:10" ht="105">
      <c r="A144" s="31" t="s">
        <v>50</v>
      </c>
      <c r="B144" s="32" t="s">
        <v>100</v>
      </c>
      <c r="C144" s="33">
        <v>2.3E-2</v>
      </c>
      <c r="D144" s="34">
        <f>C144*G144</f>
        <v>43.241379999999999</v>
      </c>
      <c r="E144" s="17" t="s">
        <v>34</v>
      </c>
      <c r="F144" s="9">
        <v>2499.91</v>
      </c>
      <c r="G144" s="9">
        <v>1880.06</v>
      </c>
      <c r="H144" s="49" t="s">
        <v>43</v>
      </c>
      <c r="I144" s="27" t="s">
        <v>188</v>
      </c>
      <c r="J144" s="28">
        <v>42356</v>
      </c>
    </row>
    <row r="145" spans="1:10" ht="105">
      <c r="A145" s="31"/>
      <c r="B145" s="32" t="s">
        <v>100</v>
      </c>
      <c r="C145" s="33">
        <v>2.3E-2</v>
      </c>
      <c r="D145" s="34">
        <f>C145*G145</f>
        <v>27.105270000000001</v>
      </c>
      <c r="E145" s="17" t="s">
        <v>34</v>
      </c>
      <c r="F145" s="9">
        <v>1245.07</v>
      </c>
      <c r="G145" s="9">
        <v>1178.49</v>
      </c>
      <c r="H145" s="49" t="s">
        <v>43</v>
      </c>
      <c r="I145" s="27" t="s">
        <v>188</v>
      </c>
      <c r="J145" s="28">
        <v>42356</v>
      </c>
    </row>
    <row r="146" spans="1:10" ht="105">
      <c r="A146" s="31"/>
      <c r="B146" s="7" t="s">
        <v>161</v>
      </c>
      <c r="C146" s="17">
        <v>2.3E-2</v>
      </c>
      <c r="D146" s="18">
        <f>C146*G146</f>
        <v>7.9421299999999997</v>
      </c>
      <c r="E146" s="17" t="s">
        <v>34</v>
      </c>
      <c r="F146" s="9">
        <v>3048.98</v>
      </c>
      <c r="G146" s="9">
        <v>345.31</v>
      </c>
      <c r="H146" s="49" t="s">
        <v>43</v>
      </c>
      <c r="I146" s="27" t="s">
        <v>151</v>
      </c>
      <c r="J146" s="28">
        <v>42341</v>
      </c>
    </row>
    <row r="147" spans="1:10" ht="99.75">
      <c r="A147" s="40" t="s">
        <v>21</v>
      </c>
      <c r="B147" s="40"/>
      <c r="C147" s="40"/>
      <c r="D147" s="48"/>
      <c r="E147" s="40"/>
      <c r="F147" s="40"/>
      <c r="G147" s="40"/>
      <c r="H147" s="40"/>
      <c r="I147" s="40"/>
      <c r="J147" s="40"/>
    </row>
    <row r="148" spans="1:10" ht="105">
      <c r="A148" s="39" t="s">
        <v>36</v>
      </c>
      <c r="B148" s="7" t="s">
        <v>182</v>
      </c>
      <c r="C148" s="17"/>
      <c r="D148" s="18"/>
      <c r="E148" s="37" t="s">
        <v>128</v>
      </c>
      <c r="F148" s="16">
        <v>71.260000000000005</v>
      </c>
      <c r="G148" s="9">
        <v>30.66</v>
      </c>
      <c r="H148" s="49" t="s">
        <v>43</v>
      </c>
      <c r="I148" s="27" t="s">
        <v>183</v>
      </c>
      <c r="J148" s="28">
        <v>42349</v>
      </c>
    </row>
    <row r="149" spans="1:10" ht="71.25">
      <c r="A149" s="39" t="s">
        <v>49</v>
      </c>
      <c r="B149" s="51"/>
      <c r="C149" s="52"/>
      <c r="D149" s="53"/>
      <c r="E149" s="40"/>
      <c r="F149" s="48"/>
      <c r="G149" s="48"/>
      <c r="H149" s="61"/>
      <c r="I149" s="40"/>
      <c r="J149" s="62"/>
    </row>
    <row r="150" spans="1:10" ht="105">
      <c r="A150" s="36" t="s">
        <v>33</v>
      </c>
      <c r="B150" s="7" t="s">
        <v>219</v>
      </c>
      <c r="C150" s="17">
        <v>4.7399999999999998E-2</v>
      </c>
      <c r="D150" s="18">
        <v>130.38999999999999</v>
      </c>
      <c r="E150" s="17" t="s">
        <v>34</v>
      </c>
      <c r="F150" s="9">
        <v>2901.92</v>
      </c>
      <c r="G150" s="9">
        <v>2103.96</v>
      </c>
      <c r="H150" s="49" t="s">
        <v>43</v>
      </c>
      <c r="I150" s="27" t="s">
        <v>184</v>
      </c>
      <c r="J150" s="28">
        <v>42353</v>
      </c>
    </row>
    <row r="151" spans="1:10" ht="75">
      <c r="A151" s="36" t="s">
        <v>35</v>
      </c>
      <c r="B151" s="7"/>
      <c r="C151" s="17"/>
      <c r="D151" s="18">
        <f>C150*G150+G151</f>
        <v>130.38770400000001</v>
      </c>
      <c r="E151" s="37" t="s">
        <v>80</v>
      </c>
      <c r="F151" s="16">
        <v>30.66</v>
      </c>
      <c r="G151" s="9">
        <v>30.66</v>
      </c>
      <c r="H151" s="49"/>
      <c r="I151" s="27"/>
      <c r="J151" s="28"/>
    </row>
    <row r="152" spans="1:10" ht="105">
      <c r="A152" s="31" t="s">
        <v>50</v>
      </c>
      <c r="B152" s="7" t="s">
        <v>182</v>
      </c>
      <c r="C152" s="17">
        <v>3.8399999999999997E-2</v>
      </c>
      <c r="D152" s="18">
        <f>C152*G152</f>
        <v>80.792063999999996</v>
      </c>
      <c r="E152" s="17" t="s">
        <v>34</v>
      </c>
      <c r="F152" s="9">
        <v>2901.92</v>
      </c>
      <c r="G152" s="9">
        <v>2103.96</v>
      </c>
      <c r="H152" s="49" t="s">
        <v>43</v>
      </c>
      <c r="I152" s="27" t="s">
        <v>185</v>
      </c>
      <c r="J152" s="28">
        <v>42353</v>
      </c>
    </row>
    <row r="153" spans="1:10" ht="99.75">
      <c r="A153" s="40" t="s">
        <v>22</v>
      </c>
      <c r="B153" s="40"/>
      <c r="C153" s="40"/>
      <c r="D153" s="48"/>
      <c r="E153" s="40"/>
      <c r="F153" s="40"/>
      <c r="G153" s="40"/>
      <c r="H153" s="40"/>
      <c r="I153" s="40"/>
      <c r="J153" s="40"/>
    </row>
    <row r="154" spans="1:10" ht="270">
      <c r="A154" s="39" t="s">
        <v>36</v>
      </c>
      <c r="B154" s="7" t="s">
        <v>211</v>
      </c>
      <c r="C154" s="17"/>
      <c r="D154" s="18"/>
      <c r="E154" s="37" t="s">
        <v>128</v>
      </c>
      <c r="F154" s="16" t="s">
        <v>208</v>
      </c>
      <c r="G154" s="9" t="s">
        <v>209</v>
      </c>
      <c r="H154" s="49" t="s">
        <v>105</v>
      </c>
      <c r="I154" s="27" t="s">
        <v>240</v>
      </c>
      <c r="J154" s="28" t="s">
        <v>241</v>
      </c>
    </row>
    <row r="155" spans="1:10" ht="165">
      <c r="A155" s="39"/>
      <c r="B155" s="7" t="s">
        <v>103</v>
      </c>
      <c r="C155" s="17"/>
      <c r="D155" s="18"/>
      <c r="E155" s="37" t="s">
        <v>128</v>
      </c>
      <c r="F155" s="16">
        <v>145.33000000000001</v>
      </c>
      <c r="G155" s="9">
        <v>5.26</v>
      </c>
      <c r="H155" s="49" t="s">
        <v>104</v>
      </c>
      <c r="I155" s="27" t="s">
        <v>239</v>
      </c>
      <c r="J155" s="28" t="s">
        <v>238</v>
      </c>
    </row>
    <row r="156" spans="1:10" ht="105">
      <c r="A156" s="39"/>
      <c r="B156" s="7" t="s">
        <v>161</v>
      </c>
      <c r="C156" s="17"/>
      <c r="D156" s="18"/>
      <c r="E156" s="37" t="s">
        <v>128</v>
      </c>
      <c r="F156" s="16">
        <v>11.21</v>
      </c>
      <c r="G156" s="9">
        <v>6.31</v>
      </c>
      <c r="H156" s="49" t="s">
        <v>43</v>
      </c>
      <c r="I156" s="27" t="s">
        <v>149</v>
      </c>
      <c r="J156" s="28">
        <v>42347</v>
      </c>
    </row>
    <row r="157" spans="1:10" ht="270">
      <c r="A157" s="39" t="s">
        <v>37</v>
      </c>
      <c r="B157" s="7" t="s">
        <v>210</v>
      </c>
      <c r="C157" s="17"/>
      <c r="D157" s="18"/>
      <c r="E157" s="37"/>
      <c r="F157" s="16" t="s">
        <v>189</v>
      </c>
      <c r="G157" s="9" t="s">
        <v>226</v>
      </c>
      <c r="H157" s="49" t="s">
        <v>105</v>
      </c>
      <c r="I157" s="27" t="s">
        <v>242</v>
      </c>
      <c r="J157" s="28" t="s">
        <v>243</v>
      </c>
    </row>
    <row r="158" spans="1:10" ht="165">
      <c r="A158" s="39"/>
      <c r="B158" s="7" t="s">
        <v>103</v>
      </c>
      <c r="C158" s="17"/>
      <c r="D158" s="18"/>
      <c r="E158" s="37"/>
      <c r="F158" s="16">
        <v>138.09</v>
      </c>
      <c r="G158" s="9">
        <v>13.72</v>
      </c>
      <c r="H158" s="49" t="s">
        <v>104</v>
      </c>
      <c r="I158" s="27">
        <v>285</v>
      </c>
      <c r="J158" s="28">
        <v>42345</v>
      </c>
    </row>
    <row r="159" spans="1:10" ht="71.25">
      <c r="A159" s="39" t="s">
        <v>49</v>
      </c>
      <c r="B159" s="32"/>
      <c r="C159" s="33"/>
      <c r="D159" s="34"/>
      <c r="E159" s="37"/>
      <c r="F159" s="16"/>
      <c r="G159" s="9"/>
      <c r="H159" s="49"/>
      <c r="I159" s="19"/>
      <c r="J159" s="50"/>
    </row>
    <row r="160" spans="1:10" ht="105">
      <c r="A160" s="36" t="s">
        <v>33</v>
      </c>
      <c r="B160" s="7" t="s">
        <v>222</v>
      </c>
      <c r="C160" s="17">
        <v>6.4068E-2</v>
      </c>
      <c r="D160" s="18">
        <f>G160*C160+G161</f>
        <v>103.53938668000001</v>
      </c>
      <c r="E160" s="17" t="s">
        <v>34</v>
      </c>
      <c r="F160" s="9">
        <v>1334.51</v>
      </c>
      <c r="G160" s="9">
        <v>1334.51</v>
      </c>
      <c r="H160" s="49" t="s">
        <v>43</v>
      </c>
      <c r="I160" s="27" t="s">
        <v>190</v>
      </c>
      <c r="J160" s="28" t="s">
        <v>191</v>
      </c>
    </row>
    <row r="161" spans="1:10" ht="75">
      <c r="A161" s="36" t="s">
        <v>35</v>
      </c>
      <c r="B161" s="7"/>
      <c r="C161" s="17"/>
      <c r="D161" s="18"/>
      <c r="E161" s="37" t="s">
        <v>128</v>
      </c>
      <c r="F161" s="16">
        <v>18.04</v>
      </c>
      <c r="G161" s="9">
        <v>18.04</v>
      </c>
      <c r="H161" s="49"/>
      <c r="I161" s="27"/>
      <c r="J161" s="28"/>
    </row>
    <row r="162" spans="1:10" ht="165">
      <c r="A162" s="36" t="s">
        <v>33</v>
      </c>
      <c r="B162" s="7" t="s">
        <v>223</v>
      </c>
      <c r="C162" s="17">
        <v>6.4070000000000002E-2</v>
      </c>
      <c r="D162" s="18">
        <f>G162*C162+G163</f>
        <v>59.640053199999997</v>
      </c>
      <c r="E162" s="17" t="s">
        <v>34</v>
      </c>
      <c r="F162" s="9">
        <v>5538.04</v>
      </c>
      <c r="G162" s="9">
        <v>848.76</v>
      </c>
      <c r="H162" s="49" t="s">
        <v>104</v>
      </c>
      <c r="I162" s="27" t="s">
        <v>237</v>
      </c>
      <c r="J162" s="28" t="s">
        <v>238</v>
      </c>
    </row>
    <row r="163" spans="1:10" ht="75">
      <c r="A163" s="36" t="s">
        <v>35</v>
      </c>
      <c r="B163" s="7"/>
      <c r="C163" s="17"/>
      <c r="D163" s="18"/>
      <c r="E163" s="37" t="s">
        <v>128</v>
      </c>
      <c r="F163" s="16">
        <v>145.33000000000001</v>
      </c>
      <c r="G163" s="9">
        <v>5.26</v>
      </c>
      <c r="H163" s="49"/>
      <c r="I163" s="27"/>
      <c r="J163" s="28"/>
    </row>
    <row r="164" spans="1:10" ht="105">
      <c r="A164" s="66" t="s">
        <v>50</v>
      </c>
      <c r="B164" s="7" t="s">
        <v>102</v>
      </c>
      <c r="C164" s="17">
        <v>2.9399999999999999E-2</v>
      </c>
      <c r="D164" s="18">
        <f>C164*G164</f>
        <v>39.234594000000001</v>
      </c>
      <c r="E164" s="17" t="s">
        <v>34</v>
      </c>
      <c r="F164" s="9">
        <v>1334.51</v>
      </c>
      <c r="G164" s="9">
        <v>1334.51</v>
      </c>
      <c r="H164" s="49" t="s">
        <v>43</v>
      </c>
      <c r="I164" s="27" t="s">
        <v>192</v>
      </c>
      <c r="J164" s="28" t="s">
        <v>193</v>
      </c>
    </row>
    <row r="165" spans="1:10" ht="105">
      <c r="A165" s="66"/>
      <c r="B165" s="7" t="s">
        <v>103</v>
      </c>
      <c r="C165" s="17">
        <v>2.9399999999999999E-2</v>
      </c>
      <c r="D165" s="18">
        <f>C165*G165</f>
        <v>24.953543999999997</v>
      </c>
      <c r="E165" s="17" t="s">
        <v>34</v>
      </c>
      <c r="F165" s="9">
        <v>5538.04</v>
      </c>
      <c r="G165" s="9">
        <v>848.76</v>
      </c>
      <c r="H165" s="49" t="s">
        <v>43</v>
      </c>
      <c r="I165" s="27" t="s">
        <v>194</v>
      </c>
      <c r="J165" s="28" t="s">
        <v>195</v>
      </c>
    </row>
    <row r="166" spans="1:10" ht="105">
      <c r="A166" s="66"/>
      <c r="B166" s="7" t="s">
        <v>161</v>
      </c>
      <c r="C166" s="17">
        <v>2.9399999999999999E-2</v>
      </c>
      <c r="D166" s="18">
        <f>C166*G166</f>
        <v>31.285127999999997</v>
      </c>
      <c r="E166" s="17" t="s">
        <v>34</v>
      </c>
      <c r="F166" s="9" t="s">
        <v>196</v>
      </c>
      <c r="G166" s="9">
        <v>1064.1199999999999</v>
      </c>
      <c r="H166" s="49" t="s">
        <v>43</v>
      </c>
      <c r="I166" s="27" t="s">
        <v>151</v>
      </c>
      <c r="J166" s="28">
        <v>42341</v>
      </c>
    </row>
    <row r="167" spans="1:10" ht="85.5">
      <c r="A167" s="40" t="s">
        <v>23</v>
      </c>
      <c r="B167" s="40"/>
      <c r="C167" s="40"/>
      <c r="D167" s="48"/>
      <c r="E167" s="40"/>
      <c r="F167" s="40"/>
      <c r="G167" s="40"/>
      <c r="H167" s="40"/>
      <c r="I167" s="40"/>
      <c r="J167" s="40"/>
    </row>
    <row r="168" spans="1:10" ht="150">
      <c r="A168" s="39" t="s">
        <v>36</v>
      </c>
      <c r="B168" s="7" t="s">
        <v>144</v>
      </c>
      <c r="C168" s="17"/>
      <c r="D168" s="18"/>
      <c r="E168" s="17" t="s">
        <v>80</v>
      </c>
      <c r="F168" s="9">
        <v>33.11</v>
      </c>
      <c r="G168" s="9">
        <v>33.11</v>
      </c>
      <c r="H168" s="49" t="s">
        <v>101</v>
      </c>
      <c r="I168" s="27">
        <v>174</v>
      </c>
      <c r="J168" s="28">
        <v>42338</v>
      </c>
    </row>
    <row r="169" spans="1:10" ht="85.5">
      <c r="A169" s="40" t="s">
        <v>24</v>
      </c>
      <c r="B169" s="40"/>
      <c r="C169" s="40"/>
      <c r="D169" s="48"/>
      <c r="E169" s="40"/>
      <c r="F169" s="40"/>
      <c r="G169" s="40"/>
      <c r="H169" s="40"/>
      <c r="I169" s="40"/>
      <c r="J169" s="40"/>
    </row>
    <row r="170" spans="1:10" ht="105">
      <c r="A170" s="39" t="s">
        <v>36</v>
      </c>
      <c r="B170" s="7" t="s">
        <v>182</v>
      </c>
      <c r="C170" s="17"/>
      <c r="D170" s="18"/>
      <c r="E170" s="37" t="s">
        <v>80</v>
      </c>
      <c r="F170" s="16">
        <v>43.22</v>
      </c>
      <c r="G170" s="9">
        <v>19.77</v>
      </c>
      <c r="H170" s="49" t="s">
        <v>43</v>
      </c>
      <c r="I170" s="27" t="s">
        <v>183</v>
      </c>
      <c r="J170" s="28">
        <v>42349</v>
      </c>
    </row>
    <row r="171" spans="1:10" ht="150">
      <c r="A171" s="39" t="s">
        <v>37</v>
      </c>
      <c r="B171" s="7" t="s">
        <v>97</v>
      </c>
      <c r="C171" s="17"/>
      <c r="D171" s="18"/>
      <c r="E171" s="37" t="s">
        <v>128</v>
      </c>
      <c r="F171" s="16">
        <v>18.239999999999998</v>
      </c>
      <c r="G171" s="9">
        <v>18.239999999999998</v>
      </c>
      <c r="H171" s="49" t="s">
        <v>98</v>
      </c>
      <c r="I171" s="27">
        <v>383</v>
      </c>
      <c r="J171" s="28">
        <v>42339</v>
      </c>
    </row>
    <row r="172" spans="1:10" ht="71.25">
      <c r="A172" s="39" t="s">
        <v>49</v>
      </c>
      <c r="B172" s="51"/>
      <c r="C172" s="52"/>
      <c r="D172" s="53"/>
      <c r="E172" s="40"/>
      <c r="F172" s="48"/>
      <c r="G172" s="48"/>
      <c r="H172" s="61"/>
      <c r="I172" s="40"/>
      <c r="J172" s="62"/>
    </row>
    <row r="173" spans="1:10" ht="105">
      <c r="A173" s="36" t="s">
        <v>33</v>
      </c>
      <c r="B173" s="7" t="s">
        <v>219</v>
      </c>
      <c r="C173" s="17">
        <v>4.7399999999999998E-2</v>
      </c>
      <c r="D173" s="67">
        <f>G173*C173+G174</f>
        <v>132.17056199999999</v>
      </c>
      <c r="E173" s="17" t="s">
        <v>34</v>
      </c>
      <c r="F173" s="9">
        <v>2924.76</v>
      </c>
      <c r="G173" s="9">
        <v>2206.13</v>
      </c>
      <c r="H173" s="49" t="s">
        <v>43</v>
      </c>
      <c r="I173" s="27" t="s">
        <v>184</v>
      </c>
      <c r="J173" s="28">
        <v>42353</v>
      </c>
    </row>
    <row r="174" spans="1:10" ht="75">
      <c r="A174" s="36" t="s">
        <v>35</v>
      </c>
      <c r="B174" s="7"/>
      <c r="C174" s="17"/>
      <c r="D174" s="18"/>
      <c r="E174" s="37" t="s">
        <v>80</v>
      </c>
      <c r="F174" s="16">
        <v>27.6</v>
      </c>
      <c r="G174" s="9">
        <v>27.6</v>
      </c>
      <c r="H174" s="49"/>
      <c r="I174" s="27"/>
      <c r="J174" s="28"/>
    </row>
    <row r="175" spans="1:10" ht="105">
      <c r="A175" s="31" t="s">
        <v>50</v>
      </c>
      <c r="B175" s="7" t="s">
        <v>182</v>
      </c>
      <c r="C175" s="17">
        <v>3.7999999999999999E-2</v>
      </c>
      <c r="D175" s="18">
        <f>C175*G175</f>
        <v>83.832940000000008</v>
      </c>
      <c r="E175" s="17" t="s">
        <v>34</v>
      </c>
      <c r="F175" s="9">
        <v>2924.76</v>
      </c>
      <c r="G175" s="9">
        <v>2206.13</v>
      </c>
      <c r="H175" s="49" t="s">
        <v>43</v>
      </c>
      <c r="I175" s="27" t="s">
        <v>185</v>
      </c>
      <c r="J175" s="28">
        <v>42353</v>
      </c>
    </row>
    <row r="176" spans="1:10" ht="85.5">
      <c r="A176" s="40" t="s">
        <v>25</v>
      </c>
      <c r="B176" s="40"/>
      <c r="C176" s="40"/>
      <c r="D176" s="48"/>
      <c r="E176" s="40"/>
      <c r="F176" s="40"/>
      <c r="G176" s="40"/>
      <c r="H176" s="40"/>
      <c r="I176" s="40"/>
      <c r="J176" s="40"/>
    </row>
    <row r="177" spans="1:10" ht="105">
      <c r="A177" s="39" t="s">
        <v>36</v>
      </c>
      <c r="B177" s="7" t="s">
        <v>161</v>
      </c>
      <c r="C177" s="17"/>
      <c r="D177" s="18"/>
      <c r="E177" s="37" t="s">
        <v>80</v>
      </c>
      <c r="F177" s="16">
        <v>11.21</v>
      </c>
      <c r="G177" s="9">
        <v>13.23</v>
      </c>
      <c r="H177" s="49" t="s">
        <v>43</v>
      </c>
      <c r="I177" s="27" t="s">
        <v>149</v>
      </c>
      <c r="J177" s="28">
        <v>42347</v>
      </c>
    </row>
    <row r="178" spans="1:10" ht="105">
      <c r="A178" s="39" t="s">
        <v>37</v>
      </c>
      <c r="B178" s="7" t="s">
        <v>161</v>
      </c>
      <c r="C178" s="17"/>
      <c r="D178" s="18"/>
      <c r="E178" s="37" t="s">
        <v>128</v>
      </c>
      <c r="F178" s="16">
        <v>14.92</v>
      </c>
      <c r="G178" s="9">
        <v>17.61</v>
      </c>
      <c r="H178" s="49" t="s">
        <v>43</v>
      </c>
      <c r="I178" s="27" t="s">
        <v>149</v>
      </c>
      <c r="J178" s="28">
        <v>42347</v>
      </c>
    </row>
    <row r="179" spans="1:10" ht="71.25">
      <c r="A179" s="39" t="s">
        <v>49</v>
      </c>
      <c r="B179" s="39"/>
      <c r="C179" s="40"/>
      <c r="D179" s="41"/>
      <c r="E179" s="37"/>
      <c r="F179" s="16"/>
      <c r="G179" s="9"/>
      <c r="H179" s="61"/>
      <c r="I179" s="19"/>
      <c r="J179" s="50"/>
    </row>
    <row r="180" spans="1:10" ht="105">
      <c r="A180" s="36" t="s">
        <v>33</v>
      </c>
      <c r="B180" s="7" t="s">
        <v>221</v>
      </c>
      <c r="C180" s="17">
        <v>5.1999999999999998E-2</v>
      </c>
      <c r="D180" s="18">
        <f>G180*C180+G181</f>
        <v>69.400800000000004</v>
      </c>
      <c r="E180" s="17" t="s">
        <v>34</v>
      </c>
      <c r="F180" s="9">
        <v>3048.98</v>
      </c>
      <c r="G180" s="9">
        <v>1082.9000000000001</v>
      </c>
      <c r="H180" s="49" t="s">
        <v>43</v>
      </c>
      <c r="I180" s="27" t="s">
        <v>164</v>
      </c>
      <c r="J180" s="28">
        <v>42341</v>
      </c>
    </row>
    <row r="181" spans="1:10" ht="75">
      <c r="A181" s="36" t="s">
        <v>35</v>
      </c>
      <c r="B181" s="7"/>
      <c r="C181" s="17"/>
      <c r="D181" s="18"/>
      <c r="E181" s="37" t="s">
        <v>80</v>
      </c>
      <c r="F181" s="16">
        <v>32.79</v>
      </c>
      <c r="G181" s="9">
        <v>13.09</v>
      </c>
      <c r="H181" s="49"/>
      <c r="I181" s="27"/>
      <c r="J181" s="28"/>
    </row>
    <row r="182" spans="1:10" ht="105">
      <c r="A182" s="31" t="s">
        <v>50</v>
      </c>
      <c r="B182" s="7" t="s">
        <v>161</v>
      </c>
      <c r="C182" s="17">
        <v>2.2100000000000002E-2</v>
      </c>
      <c r="D182" s="18">
        <f>C182*G182</f>
        <v>23.932090000000002</v>
      </c>
      <c r="E182" s="17" t="s">
        <v>34</v>
      </c>
      <c r="F182" s="9">
        <v>3048.98</v>
      </c>
      <c r="G182" s="9">
        <v>1082.9000000000001</v>
      </c>
      <c r="H182" s="49" t="s">
        <v>43</v>
      </c>
      <c r="I182" s="27" t="s">
        <v>151</v>
      </c>
      <c r="J182" s="28">
        <v>42341</v>
      </c>
    </row>
    <row r="183" spans="1:10" ht="85.5">
      <c r="A183" s="40" t="s">
        <v>26</v>
      </c>
      <c r="B183" s="40"/>
      <c r="C183" s="40"/>
      <c r="D183" s="48"/>
      <c r="E183" s="40"/>
      <c r="F183" s="40"/>
      <c r="G183" s="40"/>
      <c r="H183" s="40"/>
      <c r="I183" s="40"/>
      <c r="J183" s="40"/>
    </row>
    <row r="184" spans="1:10" ht="105">
      <c r="A184" s="39" t="s">
        <v>36</v>
      </c>
      <c r="B184" s="7" t="s">
        <v>197</v>
      </c>
      <c r="C184" s="17"/>
      <c r="D184" s="18"/>
      <c r="E184" s="37" t="s">
        <v>128</v>
      </c>
      <c r="F184" s="16">
        <v>42.56</v>
      </c>
      <c r="G184" s="9">
        <v>20.5</v>
      </c>
      <c r="H184" s="49" t="s">
        <v>43</v>
      </c>
      <c r="I184" s="27">
        <v>322</v>
      </c>
      <c r="J184" s="28">
        <v>42324</v>
      </c>
    </row>
    <row r="185" spans="1:10" ht="150">
      <c r="A185" s="39"/>
      <c r="B185" s="7" t="s">
        <v>96</v>
      </c>
      <c r="C185" s="17"/>
      <c r="D185" s="18"/>
      <c r="E185" s="37" t="s">
        <v>80</v>
      </c>
      <c r="F185" s="16">
        <v>38.24</v>
      </c>
      <c r="G185" s="9">
        <v>12.8</v>
      </c>
      <c r="H185" s="49" t="s">
        <v>99</v>
      </c>
      <c r="I185" s="27" t="s">
        <v>202</v>
      </c>
      <c r="J185" s="28" t="s">
        <v>203</v>
      </c>
    </row>
    <row r="186" spans="1:10" ht="105">
      <c r="A186" s="39" t="s">
        <v>37</v>
      </c>
      <c r="B186" s="7" t="s">
        <v>197</v>
      </c>
      <c r="C186" s="17"/>
      <c r="D186" s="18"/>
      <c r="E186" s="37" t="s">
        <v>128</v>
      </c>
      <c r="F186" s="16">
        <v>78.58</v>
      </c>
      <c r="G186" s="9">
        <v>58.07</v>
      </c>
      <c r="H186" s="49" t="s">
        <v>43</v>
      </c>
      <c r="I186" s="27">
        <v>322</v>
      </c>
      <c r="J186" s="28">
        <v>42324</v>
      </c>
    </row>
    <row r="187" spans="1:10" ht="71.25">
      <c r="A187" s="39" t="s">
        <v>49</v>
      </c>
      <c r="B187" s="39"/>
      <c r="C187" s="40"/>
      <c r="D187" s="41"/>
      <c r="E187" s="40"/>
      <c r="F187" s="48"/>
      <c r="G187" s="48"/>
      <c r="H187" s="61"/>
      <c r="I187" s="40"/>
      <c r="J187" s="62"/>
    </row>
    <row r="188" spans="1:10" ht="105">
      <c r="A188" s="36" t="s">
        <v>33</v>
      </c>
      <c r="B188" s="7" t="s">
        <v>224</v>
      </c>
      <c r="C188" s="17">
        <v>4.7399999999999998E-2</v>
      </c>
      <c r="D188" s="18">
        <f>G188*C188+G189</f>
        <v>86.824011999999996</v>
      </c>
      <c r="E188" s="17" t="s">
        <v>34</v>
      </c>
      <c r="F188" s="9">
        <v>1657.03</v>
      </c>
      <c r="G188" s="9">
        <v>1440.38</v>
      </c>
      <c r="H188" s="49" t="s">
        <v>43</v>
      </c>
      <c r="I188" s="27" t="s">
        <v>198</v>
      </c>
      <c r="J188" s="28">
        <v>42353</v>
      </c>
    </row>
    <row r="189" spans="1:10" ht="75">
      <c r="A189" s="36" t="s">
        <v>35</v>
      </c>
      <c r="B189" s="7"/>
      <c r="C189" s="17"/>
      <c r="D189" s="18"/>
      <c r="E189" s="37" t="s">
        <v>80</v>
      </c>
      <c r="F189" s="16">
        <v>18.55</v>
      </c>
      <c r="G189" s="9">
        <v>18.55</v>
      </c>
      <c r="H189" s="49"/>
      <c r="I189" s="27"/>
      <c r="J189" s="28"/>
    </row>
    <row r="190" spans="1:10" ht="105">
      <c r="A190" s="36" t="s">
        <v>33</v>
      </c>
      <c r="B190" s="7" t="s">
        <v>224</v>
      </c>
      <c r="C190" s="17">
        <v>4.7399999999999998E-2</v>
      </c>
      <c r="D190" s="18">
        <f>G190*C190+G191</f>
        <v>127.26549199999999</v>
      </c>
      <c r="E190" s="17" t="s">
        <v>34</v>
      </c>
      <c r="F190" s="9">
        <v>4609.45</v>
      </c>
      <c r="G190" s="9">
        <v>2370.58</v>
      </c>
      <c r="H190" s="49" t="s">
        <v>43</v>
      </c>
      <c r="I190" s="27" t="s">
        <v>198</v>
      </c>
      <c r="J190" s="28">
        <v>42353</v>
      </c>
    </row>
    <row r="191" spans="1:10" ht="75">
      <c r="A191" s="36" t="s">
        <v>35</v>
      </c>
      <c r="B191" s="7"/>
      <c r="C191" s="17"/>
      <c r="D191" s="18"/>
      <c r="E191" s="37" t="s">
        <v>128</v>
      </c>
      <c r="F191" s="16">
        <v>18.55</v>
      </c>
      <c r="G191" s="9">
        <v>14.9</v>
      </c>
      <c r="H191" s="49"/>
      <c r="I191" s="27"/>
      <c r="J191" s="28"/>
    </row>
    <row r="192" spans="1:10" ht="105">
      <c r="A192" s="36" t="s">
        <v>33</v>
      </c>
      <c r="B192" s="7" t="s">
        <v>224</v>
      </c>
      <c r="C192" s="17">
        <v>4.7399999999999998E-2</v>
      </c>
      <c r="D192" s="18">
        <f>G192*C192+G193</f>
        <v>168.03680199999999</v>
      </c>
      <c r="E192" s="17" t="s">
        <v>34</v>
      </c>
      <c r="F192" s="9">
        <v>4730.76</v>
      </c>
      <c r="G192" s="9">
        <v>3153.73</v>
      </c>
      <c r="H192" s="49" t="s">
        <v>43</v>
      </c>
      <c r="I192" s="27" t="s">
        <v>198</v>
      </c>
      <c r="J192" s="28">
        <v>42353</v>
      </c>
    </row>
    <row r="193" spans="1:10" ht="75">
      <c r="A193" s="36" t="s">
        <v>35</v>
      </c>
      <c r="B193" s="7"/>
      <c r="C193" s="17"/>
      <c r="D193" s="18"/>
      <c r="E193" s="37" t="s">
        <v>128</v>
      </c>
      <c r="F193" s="16">
        <v>18.55</v>
      </c>
      <c r="G193" s="9">
        <v>18.55</v>
      </c>
      <c r="H193" s="49"/>
      <c r="I193" s="27"/>
      <c r="J193" s="28"/>
    </row>
    <row r="194" spans="1:10" ht="105">
      <c r="A194" s="31" t="s">
        <v>50</v>
      </c>
      <c r="B194" s="7" t="s">
        <v>197</v>
      </c>
      <c r="C194" s="17">
        <v>2.81E-2</v>
      </c>
      <c r="D194" s="18">
        <f>C194*G194</f>
        <v>40.474678000000004</v>
      </c>
      <c r="E194" s="17" t="s">
        <v>34</v>
      </c>
      <c r="F194" s="9">
        <v>1657.03</v>
      </c>
      <c r="G194" s="9">
        <v>1440.38</v>
      </c>
      <c r="H194" s="49" t="s">
        <v>43</v>
      </c>
      <c r="I194" s="27" t="s">
        <v>199</v>
      </c>
      <c r="J194" s="28">
        <v>42353</v>
      </c>
    </row>
    <row r="195" spans="1:10">
      <c r="A195" s="31"/>
      <c r="B195" s="7"/>
      <c r="C195" s="17">
        <v>2.81E-2</v>
      </c>
      <c r="D195" s="18">
        <f>C195*G195</f>
        <v>66.613298</v>
      </c>
      <c r="E195" s="17" t="s">
        <v>34</v>
      </c>
      <c r="F195" s="9">
        <v>4609.45</v>
      </c>
      <c r="G195" s="9">
        <v>2370.58</v>
      </c>
      <c r="H195" s="49"/>
      <c r="I195" s="27"/>
      <c r="J195" s="28"/>
    </row>
    <row r="196" spans="1:10">
      <c r="A196" s="31"/>
      <c r="B196" s="7"/>
      <c r="C196" s="17">
        <v>2.81E-2</v>
      </c>
      <c r="D196" s="18">
        <f>C196*G196</f>
        <v>88.619812999999994</v>
      </c>
      <c r="E196" s="17" t="s">
        <v>34</v>
      </c>
      <c r="F196" s="9">
        <v>4730.76</v>
      </c>
      <c r="G196" s="9">
        <v>3153.73</v>
      </c>
      <c r="H196" s="49"/>
      <c r="I196" s="27"/>
      <c r="J196" s="28"/>
    </row>
    <row r="197" spans="1:10" ht="105">
      <c r="A197" s="31"/>
      <c r="B197" s="7" t="s">
        <v>96</v>
      </c>
      <c r="C197" s="17">
        <v>2.81E-2</v>
      </c>
      <c r="D197" s="18">
        <f>C197*G197</f>
        <v>8.1076929999999994</v>
      </c>
      <c r="E197" s="17" t="s">
        <v>34</v>
      </c>
      <c r="F197" s="9">
        <v>4292.9399999999996</v>
      </c>
      <c r="G197" s="9">
        <v>288.52999999999997</v>
      </c>
      <c r="H197" s="49" t="s">
        <v>43</v>
      </c>
      <c r="I197" s="27" t="s">
        <v>146</v>
      </c>
      <c r="J197" s="28" t="s">
        <v>145</v>
      </c>
    </row>
    <row r="198" spans="1:10" ht="85.5">
      <c r="A198" s="40" t="s">
        <v>27</v>
      </c>
      <c r="B198" s="40"/>
      <c r="C198" s="40"/>
      <c r="D198" s="48"/>
      <c r="E198" s="40"/>
      <c r="F198" s="40"/>
      <c r="G198" s="40"/>
      <c r="H198" s="40"/>
      <c r="I198" s="40"/>
      <c r="J198" s="40"/>
    </row>
    <row r="199" spans="1:10" ht="150">
      <c r="A199" s="39" t="s">
        <v>36</v>
      </c>
      <c r="B199" s="7" t="s">
        <v>133</v>
      </c>
      <c r="C199" s="17"/>
      <c r="D199" s="18"/>
      <c r="E199" s="37" t="s">
        <v>128</v>
      </c>
      <c r="F199" s="16">
        <v>60.94</v>
      </c>
      <c r="G199" s="9">
        <v>24.84</v>
      </c>
      <c r="H199" s="49" t="s">
        <v>110</v>
      </c>
      <c r="I199" s="27">
        <v>344</v>
      </c>
      <c r="J199" s="28">
        <v>42338</v>
      </c>
    </row>
    <row r="200" spans="1:10" ht="71.25">
      <c r="A200" s="39" t="s">
        <v>49</v>
      </c>
      <c r="B200" s="39"/>
      <c r="C200" s="40"/>
      <c r="D200" s="41"/>
      <c r="E200" s="40"/>
      <c r="F200" s="48"/>
      <c r="G200" s="48"/>
      <c r="H200" s="61"/>
      <c r="I200" s="19"/>
      <c r="J200" s="50"/>
    </row>
    <row r="201" spans="1:10" ht="105">
      <c r="A201" s="36" t="s">
        <v>33</v>
      </c>
      <c r="B201" s="7" t="s">
        <v>225</v>
      </c>
      <c r="C201" s="17">
        <v>0.05</v>
      </c>
      <c r="D201" s="18">
        <f>G201*C201+G202</f>
        <v>92.328000000000003</v>
      </c>
      <c r="E201" s="37" t="s">
        <v>34</v>
      </c>
      <c r="F201" s="16">
        <v>1631.31</v>
      </c>
      <c r="G201" s="9">
        <v>1293.96</v>
      </c>
      <c r="H201" s="49" t="s">
        <v>43</v>
      </c>
      <c r="I201" s="27" t="s">
        <v>134</v>
      </c>
      <c r="J201" s="28" t="s">
        <v>136</v>
      </c>
    </row>
    <row r="202" spans="1:10" ht="75">
      <c r="A202" s="36" t="s">
        <v>35</v>
      </c>
      <c r="B202" s="7"/>
      <c r="C202" s="17"/>
      <c r="D202" s="18"/>
      <c r="E202" s="37" t="s">
        <v>128</v>
      </c>
      <c r="F202" s="16">
        <v>54.88</v>
      </c>
      <c r="G202" s="9">
        <v>27.63</v>
      </c>
      <c r="H202" s="49"/>
      <c r="I202" s="27"/>
      <c r="J202" s="28"/>
    </row>
    <row r="203" spans="1:10" ht="105">
      <c r="A203" s="36" t="s">
        <v>33</v>
      </c>
      <c r="B203" s="7" t="s">
        <v>225</v>
      </c>
      <c r="C203" s="17">
        <v>0.05</v>
      </c>
      <c r="D203" s="18">
        <f>G203*C203+G204</f>
        <v>121.66550000000001</v>
      </c>
      <c r="E203" s="37" t="s">
        <v>34</v>
      </c>
      <c r="F203" s="16">
        <v>2586.19</v>
      </c>
      <c r="G203" s="9">
        <v>1880.71</v>
      </c>
      <c r="H203" s="49" t="s">
        <v>43</v>
      </c>
      <c r="I203" s="27" t="s">
        <v>135</v>
      </c>
      <c r="J203" s="28" t="s">
        <v>136</v>
      </c>
    </row>
    <row r="204" spans="1:10" ht="75">
      <c r="A204" s="36" t="s">
        <v>35</v>
      </c>
      <c r="B204" s="7"/>
      <c r="C204" s="17"/>
      <c r="D204" s="18"/>
      <c r="E204" s="37" t="s">
        <v>128</v>
      </c>
      <c r="F204" s="16">
        <v>54.88</v>
      </c>
      <c r="G204" s="9">
        <v>27.63</v>
      </c>
      <c r="H204" s="49"/>
      <c r="I204" s="27"/>
      <c r="J204" s="28"/>
    </row>
    <row r="205" spans="1:10" ht="105">
      <c r="A205" s="31" t="s">
        <v>50</v>
      </c>
      <c r="B205" s="7" t="s">
        <v>96</v>
      </c>
      <c r="C205" s="17">
        <v>3.8100000000000002E-2</v>
      </c>
      <c r="D205" s="18">
        <f>C205*G205</f>
        <v>49.299876000000005</v>
      </c>
      <c r="E205" s="37" t="s">
        <v>34</v>
      </c>
      <c r="F205" s="16">
        <v>1631.31</v>
      </c>
      <c r="G205" s="9">
        <v>1293.96</v>
      </c>
      <c r="H205" s="49" t="s">
        <v>43</v>
      </c>
      <c r="I205" s="27" t="s">
        <v>147</v>
      </c>
      <c r="J205" s="28" t="s">
        <v>148</v>
      </c>
    </row>
    <row r="206" spans="1:10">
      <c r="A206" s="31"/>
      <c r="B206" s="7"/>
      <c r="C206" s="17">
        <v>3.8100000000000002E-2</v>
      </c>
      <c r="D206" s="18">
        <f>C206*G206</f>
        <v>71.655051</v>
      </c>
      <c r="E206" s="37" t="s">
        <v>34</v>
      </c>
      <c r="F206" s="16">
        <v>2586.19</v>
      </c>
      <c r="G206" s="9">
        <v>1880.71</v>
      </c>
      <c r="H206" s="49"/>
      <c r="I206" s="27"/>
      <c r="J206" s="28"/>
    </row>
    <row r="207" spans="1:10" ht="85.5">
      <c r="A207" s="40" t="s">
        <v>28</v>
      </c>
      <c r="B207" s="19"/>
      <c r="C207" s="19"/>
      <c r="D207" s="68"/>
      <c r="E207" s="19"/>
      <c r="F207" s="19"/>
      <c r="G207" s="19"/>
      <c r="H207" s="19"/>
      <c r="I207" s="19"/>
      <c r="J207" s="19"/>
    </row>
    <row r="208" spans="1:10" ht="105">
      <c r="A208" s="31" t="s">
        <v>36</v>
      </c>
      <c r="B208" s="7" t="s">
        <v>87</v>
      </c>
      <c r="C208" s="17"/>
      <c r="D208" s="18"/>
      <c r="E208" s="17" t="s">
        <v>127</v>
      </c>
      <c r="F208" s="9">
        <v>27.82</v>
      </c>
      <c r="G208" s="68">
        <v>21.17</v>
      </c>
      <c r="H208" s="49" t="s">
        <v>123</v>
      </c>
      <c r="I208" s="27">
        <v>935</v>
      </c>
      <c r="J208" s="28">
        <v>42338</v>
      </c>
    </row>
    <row r="209" spans="1:10" ht="150">
      <c r="A209" s="31" t="s">
        <v>37</v>
      </c>
      <c r="B209" s="7" t="s">
        <v>122</v>
      </c>
      <c r="C209" s="17"/>
      <c r="D209" s="18"/>
      <c r="E209" s="17" t="s">
        <v>127</v>
      </c>
      <c r="F209" s="9">
        <v>10.85</v>
      </c>
      <c r="G209" s="68">
        <v>10.85</v>
      </c>
      <c r="H209" s="49" t="s">
        <v>124</v>
      </c>
      <c r="I209" s="27">
        <v>166</v>
      </c>
      <c r="J209" s="28">
        <v>42328</v>
      </c>
    </row>
    <row r="210" spans="1:10" ht="105">
      <c r="A210" s="35" t="s">
        <v>49</v>
      </c>
      <c r="B210" s="7" t="s">
        <v>111</v>
      </c>
      <c r="C210" s="17"/>
      <c r="D210" s="18"/>
      <c r="E210" s="37" t="s">
        <v>128</v>
      </c>
      <c r="F210" s="16"/>
      <c r="G210" s="68">
        <v>44</v>
      </c>
      <c r="H210" s="49" t="s">
        <v>112</v>
      </c>
      <c r="I210" s="2" t="s">
        <v>113</v>
      </c>
      <c r="J210" s="3">
        <v>40400</v>
      </c>
    </row>
    <row r="211" spans="1:10" ht="90">
      <c r="A211" s="36" t="s">
        <v>33</v>
      </c>
      <c r="B211" s="7"/>
      <c r="C211" s="17"/>
      <c r="D211" s="18"/>
      <c r="E211" s="37" t="s">
        <v>34</v>
      </c>
      <c r="F211" s="16"/>
      <c r="G211" s="68"/>
      <c r="H211" s="56"/>
      <c r="I211" s="19"/>
      <c r="J211" s="50"/>
    </row>
    <row r="212" spans="1:10" ht="75">
      <c r="A212" s="36" t="s">
        <v>35</v>
      </c>
      <c r="B212" s="7"/>
      <c r="C212" s="17"/>
      <c r="D212" s="18"/>
      <c r="E212" s="37" t="s">
        <v>128</v>
      </c>
      <c r="F212" s="16"/>
      <c r="G212" s="68"/>
      <c r="H212" s="56"/>
      <c r="I212" s="19"/>
      <c r="J212" s="50"/>
    </row>
    <row r="213" spans="1:10" ht="105">
      <c r="A213" s="31" t="s">
        <v>50</v>
      </c>
      <c r="B213" s="7" t="s">
        <v>111</v>
      </c>
      <c r="C213" s="17">
        <v>2.1999999999999999E-2</v>
      </c>
      <c r="D213" s="18">
        <f>C213*G213</f>
        <v>25.271839999999997</v>
      </c>
      <c r="E213" s="17" t="s">
        <v>34</v>
      </c>
      <c r="F213" s="9"/>
      <c r="G213" s="68">
        <v>1148.72</v>
      </c>
      <c r="H213" s="49" t="s">
        <v>112</v>
      </c>
      <c r="I213" s="2">
        <v>773</v>
      </c>
      <c r="J213" s="3">
        <v>40511</v>
      </c>
    </row>
    <row r="214" spans="1:10" ht="85.5">
      <c r="A214" s="40" t="s">
        <v>29</v>
      </c>
      <c r="B214" s="19"/>
      <c r="C214" s="19"/>
      <c r="D214" s="68"/>
      <c r="E214" s="19"/>
      <c r="F214" s="19"/>
      <c r="G214" s="19"/>
      <c r="H214" s="19"/>
      <c r="I214" s="19"/>
      <c r="J214" s="19"/>
    </row>
    <row r="215" spans="1:10" ht="150">
      <c r="A215" s="31" t="s">
        <v>36</v>
      </c>
      <c r="B215" s="7" t="s">
        <v>114</v>
      </c>
      <c r="C215" s="17"/>
      <c r="D215" s="18"/>
      <c r="E215" s="17" t="s">
        <v>127</v>
      </c>
      <c r="F215" s="9">
        <v>19.37</v>
      </c>
      <c r="G215" s="68">
        <v>19.37</v>
      </c>
      <c r="H215" s="49" t="s">
        <v>116</v>
      </c>
      <c r="I215" s="27">
        <v>220</v>
      </c>
      <c r="J215" s="28">
        <v>42338</v>
      </c>
    </row>
    <row r="216" spans="1:10" ht="105">
      <c r="A216" s="31" t="s">
        <v>50</v>
      </c>
      <c r="B216" s="7" t="s">
        <v>114</v>
      </c>
      <c r="C216" s="17"/>
      <c r="D216" s="18"/>
      <c r="E216" s="37" t="s">
        <v>34</v>
      </c>
      <c r="F216" s="16"/>
      <c r="G216" s="68">
        <v>1170.44</v>
      </c>
      <c r="H216" s="49" t="s">
        <v>43</v>
      </c>
      <c r="I216" s="2" t="s">
        <v>115</v>
      </c>
      <c r="J216" s="3" t="s">
        <v>109</v>
      </c>
    </row>
    <row r="217" spans="1:10" ht="85.5">
      <c r="A217" s="40" t="s">
        <v>30</v>
      </c>
      <c r="B217" s="19"/>
      <c r="C217" s="19"/>
      <c r="D217" s="68"/>
      <c r="E217" s="19"/>
      <c r="F217" s="19"/>
      <c r="G217" s="19"/>
      <c r="H217" s="19"/>
      <c r="I217" s="19"/>
      <c r="J217" s="19"/>
    </row>
    <row r="218" spans="1:10" ht="150">
      <c r="A218" s="31" t="s">
        <v>36</v>
      </c>
      <c r="B218" s="7" t="s">
        <v>117</v>
      </c>
      <c r="C218" s="17"/>
      <c r="D218" s="18"/>
      <c r="E218" s="17" t="s">
        <v>127</v>
      </c>
      <c r="F218" s="9"/>
      <c r="G218" s="68">
        <v>16.149999999999999</v>
      </c>
      <c r="H218" s="49" t="s">
        <v>118</v>
      </c>
      <c r="I218" s="5">
        <v>251</v>
      </c>
      <c r="J218" s="15">
        <v>41606</v>
      </c>
    </row>
    <row r="219" spans="1:10" ht="105">
      <c r="A219" s="31" t="s">
        <v>37</v>
      </c>
      <c r="B219" s="7" t="s">
        <v>200</v>
      </c>
      <c r="C219" s="17"/>
      <c r="D219" s="18"/>
      <c r="E219" s="17" t="s">
        <v>127</v>
      </c>
      <c r="F219" s="9">
        <v>17.559999999999999</v>
      </c>
      <c r="G219" s="68">
        <v>17.559999999999999</v>
      </c>
      <c r="H219" s="49"/>
      <c r="I219" s="27">
        <v>435</v>
      </c>
      <c r="J219" s="28">
        <v>42328</v>
      </c>
    </row>
    <row r="220" spans="1:10" ht="71.25">
      <c r="A220" s="35" t="s">
        <v>49</v>
      </c>
      <c r="B220" s="7"/>
      <c r="C220" s="17"/>
      <c r="D220" s="18"/>
      <c r="E220" s="37"/>
      <c r="F220" s="16"/>
      <c r="G220" s="68"/>
      <c r="H220" s="56"/>
      <c r="I220" s="19"/>
      <c r="J220" s="69"/>
    </row>
    <row r="221" spans="1:10" ht="105">
      <c r="A221" s="36" t="s">
        <v>33</v>
      </c>
      <c r="B221" s="7" t="s">
        <v>232</v>
      </c>
      <c r="C221" s="17">
        <v>6.2E-2</v>
      </c>
      <c r="D221" s="18">
        <f>G221*C221+G222</f>
        <v>65.588660000000004</v>
      </c>
      <c r="E221" s="37" t="s">
        <v>34</v>
      </c>
      <c r="F221" s="16">
        <v>823.23</v>
      </c>
      <c r="G221" s="68">
        <v>716.43</v>
      </c>
      <c r="H221" s="49" t="s">
        <v>43</v>
      </c>
      <c r="I221" s="27" t="s">
        <v>201</v>
      </c>
      <c r="J221" s="28">
        <v>42328</v>
      </c>
    </row>
    <row r="222" spans="1:10" ht="75">
      <c r="A222" s="36" t="s">
        <v>35</v>
      </c>
      <c r="B222" s="7"/>
      <c r="C222" s="17"/>
      <c r="D222" s="18"/>
      <c r="E222" s="37" t="s">
        <v>128</v>
      </c>
      <c r="F222" s="16">
        <v>23.99</v>
      </c>
      <c r="G222" s="68">
        <v>21.17</v>
      </c>
      <c r="H222" s="49"/>
      <c r="I222" s="27"/>
      <c r="J222" s="28"/>
    </row>
    <row r="223" spans="1:10" ht="105">
      <c r="A223" s="31" t="s">
        <v>50</v>
      </c>
      <c r="B223" s="7" t="s">
        <v>131</v>
      </c>
      <c r="C223" s="17">
        <v>2.1999999999999999E-2</v>
      </c>
      <c r="D223" s="18">
        <f>C223*G223</f>
        <v>15.761459999999998</v>
      </c>
      <c r="E223" s="17" t="s">
        <v>34</v>
      </c>
      <c r="F223" s="9">
        <v>823.23</v>
      </c>
      <c r="G223" s="68">
        <v>716.43</v>
      </c>
      <c r="H223" s="49" t="s">
        <v>43</v>
      </c>
      <c r="I223" s="27" t="s">
        <v>137</v>
      </c>
      <c r="J223" s="28" t="s">
        <v>138</v>
      </c>
    </row>
  </sheetData>
  <customSheetViews>
    <customSheetView guid="{8509482A-7C43-4593-99F5-22CA83893506}">
      <selection activeCell="L200" sqref="L200"/>
      <pageMargins left="0.7" right="0.7" top="0.75" bottom="0.75" header="0.3" footer="0.3"/>
    </customSheetView>
    <customSheetView guid="{8F9CA954-CAFD-4FCD-85E3-2C70094ADF91}">
      <selection activeCell="L200" sqref="L200"/>
      <pageMargins left="0.7" right="0.7" top="0.75" bottom="0.75" header="0.3" footer="0.3"/>
    </customSheetView>
    <customSheetView guid="{0AB566C3-DBD4-4A65-ADE4-44EE73E1B1C9}">
      <selection activeCell="L200" sqref="L200"/>
      <pageMargins left="0.7" right="0.7" top="0.75" bottom="0.75" header="0.3" footer="0.3"/>
    </customSheetView>
    <customSheetView guid="{087302AA-BA8A-4BE2-B1AF-DD05A2C3AC3D}">
      <selection activeCell="L200" sqref="L200"/>
      <pageMargins left="0.7" right="0.7" top="0.75" bottom="0.75" header="0.3" footer="0.3"/>
    </customSheetView>
    <customSheetView guid="{05758FA0-4CE7-4388-AE38-718E495C3D83}">
      <selection activeCell="L200" sqref="L200"/>
      <pageMargins left="0.7" right="0.7" top="0.75" bottom="0.75" header="0.3" footer="0.3"/>
    </customSheetView>
    <customSheetView guid="{6D8FB0E8-C378-4FA6-8EE9-D4457444FDB4}">
      <selection activeCell="L200" sqref="L200"/>
      <pageMargins left="0.7" right="0.7" top="0.75" bottom="0.75" header="0.3" footer="0.3"/>
    </customSheetView>
    <customSheetView guid="{EE659005-054E-4CB5-8E3B-FBC5838267C1}">
      <pageMargins left="0.7" right="0.7" top="0.75" bottom="0.75" header="0.3" footer="0.3"/>
    </customSheetView>
    <customSheetView guid="{1A133392-1583-4523-B5E6-C67A32B81D40}">
      <pageMargins left="0.7" right="0.7" top="0.75" bottom="0.75" header="0.3" footer="0.3"/>
    </customSheetView>
    <customSheetView guid="{E6081B39-5F4F-40AE-AE30-1CC7D0E57794}">
      <pageMargins left="0.7" right="0.7" top="0.75" bottom="0.75" header="0.3" footer="0.3"/>
    </customSheetView>
    <customSheetView guid="{80125F28-5798-4A88-9DF6-BD75AE3BF437}">
      <pageMargins left="0.7" right="0.7" top="0.75" bottom="0.75" header="0.3" footer="0.3"/>
    </customSheetView>
    <customSheetView guid="{C53D186C-0BE5-481D-A53D-A78F486174BC}">
      <pageMargins left="0.7" right="0.7" top="0.75" bottom="0.75" header="0.3" footer="0.3"/>
    </customSheetView>
    <customSheetView guid="{E72CAF0C-961B-46EE-957A-64E903C2F990}">
      <pageMargins left="0.7" right="0.7" top="0.75" bottom="0.75" header="0.3" footer="0.3"/>
    </customSheetView>
    <customSheetView guid="{1D49762E-9DF4-474F-B38A-2489F8CAAAE9}" showPageBreaks="1">
      <selection activeCell="L200" sqref="L200"/>
      <pageMargins left="0.11811023622047245" right="0.11811023622047245" top="0.15748031496062992" bottom="0.15748031496062992" header="0.31496062992125984" footer="0.31496062992125984"/>
      <pageSetup paperSize="9" orientation="landscape" r:id="rId1"/>
    </customSheetView>
    <customSheetView guid="{4B975A2C-1414-457D-94CF-E4B212482040}">
      <selection activeCell="L200" sqref="L200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32"/>
  <sheetViews>
    <sheetView topLeftCell="A11" workbookViewId="0">
      <selection activeCell="B24" sqref="B24"/>
    </sheetView>
  </sheetViews>
  <sheetFormatPr defaultRowHeight="15"/>
  <sheetData>
    <row r="3" spans="1:26" ht="75">
      <c r="A3" s="73" t="s">
        <v>42</v>
      </c>
      <c r="B3" s="74" t="s">
        <v>39</v>
      </c>
      <c r="C3" s="74" t="s">
        <v>257</v>
      </c>
      <c r="D3" s="74" t="s">
        <v>250</v>
      </c>
      <c r="E3" s="75" t="s">
        <v>294</v>
      </c>
      <c r="F3" s="76"/>
      <c r="G3" s="77"/>
      <c r="H3" s="75" t="s">
        <v>294</v>
      </c>
      <c r="I3" s="78"/>
      <c r="J3" s="78"/>
      <c r="K3" s="79" t="s">
        <v>253</v>
      </c>
      <c r="L3" s="74" t="s">
        <v>31</v>
      </c>
      <c r="M3" s="80" t="s">
        <v>256</v>
      </c>
      <c r="N3" s="80"/>
      <c r="O3" s="80"/>
      <c r="P3" s="80"/>
      <c r="Q3" s="80"/>
      <c r="R3" s="81"/>
      <c r="S3" s="82" t="s">
        <v>32</v>
      </c>
      <c r="T3" s="83"/>
      <c r="U3" s="84"/>
      <c r="V3" s="85"/>
    </row>
    <row r="4" spans="1:26" ht="75">
      <c r="A4" s="86"/>
      <c r="B4" s="87"/>
      <c r="C4" s="87"/>
      <c r="D4" s="87"/>
      <c r="E4" s="88"/>
      <c r="F4" s="89"/>
      <c r="G4" s="90"/>
      <c r="H4" s="91"/>
      <c r="I4" s="92"/>
      <c r="J4" s="93"/>
      <c r="K4" s="94"/>
      <c r="L4" s="87"/>
      <c r="M4" s="95" t="s">
        <v>262</v>
      </c>
      <c r="N4" s="96"/>
      <c r="O4" s="97"/>
      <c r="P4" s="98" t="s">
        <v>263</v>
      </c>
      <c r="Q4" s="98"/>
      <c r="R4" s="99"/>
      <c r="S4" s="88"/>
      <c r="T4" s="90"/>
      <c r="U4" s="89"/>
      <c r="V4" s="85"/>
    </row>
    <row r="5" spans="1:26" ht="90">
      <c r="A5" s="100"/>
      <c r="B5" s="87"/>
      <c r="C5" s="87"/>
      <c r="D5" s="87"/>
      <c r="E5" s="75" t="s">
        <v>296</v>
      </c>
      <c r="F5" s="78"/>
      <c r="G5" s="101"/>
      <c r="H5" s="75" t="s">
        <v>297</v>
      </c>
      <c r="I5" s="78"/>
      <c r="J5" s="93"/>
      <c r="K5" s="94"/>
      <c r="L5" s="87"/>
      <c r="M5" s="102" t="s">
        <v>259</v>
      </c>
      <c r="N5" s="103"/>
      <c r="O5" s="104" t="s">
        <v>252</v>
      </c>
      <c r="P5" s="102" t="s">
        <v>259</v>
      </c>
      <c r="Q5" s="103"/>
      <c r="R5" s="104" t="s">
        <v>252</v>
      </c>
      <c r="S5" s="74" t="s">
        <v>46</v>
      </c>
      <c r="T5" s="74" t="s">
        <v>40</v>
      </c>
      <c r="U5" s="74" t="s">
        <v>41</v>
      </c>
      <c r="V5" s="105" t="s">
        <v>293</v>
      </c>
    </row>
    <row r="6" spans="1:26">
      <c r="A6" s="106"/>
      <c r="B6" s="106"/>
      <c r="C6" s="106"/>
      <c r="D6" s="106"/>
      <c r="E6" s="107" t="s">
        <v>295</v>
      </c>
      <c r="F6" s="108" t="s">
        <v>251</v>
      </c>
      <c r="G6" s="107"/>
      <c r="H6" s="107" t="s">
        <v>295</v>
      </c>
      <c r="I6" s="108" t="s">
        <v>251</v>
      </c>
      <c r="J6" s="109"/>
      <c r="K6" s="110"/>
      <c r="L6" s="111"/>
      <c r="M6" s="112" t="s">
        <v>258</v>
      </c>
      <c r="N6" s="113" t="s">
        <v>251</v>
      </c>
      <c r="O6" s="114"/>
      <c r="P6" s="112" t="s">
        <v>258</v>
      </c>
      <c r="Q6" s="113" t="s">
        <v>251</v>
      </c>
      <c r="R6" s="115"/>
      <c r="S6" s="111"/>
      <c r="T6" s="111"/>
      <c r="U6" s="111"/>
      <c r="V6" s="105"/>
    </row>
    <row r="7" spans="1:26" ht="114">
      <c r="A7" s="99" t="e">
        <f>#REF!+1</f>
        <v>#REF!</v>
      </c>
      <c r="B7" s="116" t="s">
        <v>0</v>
      </c>
      <c r="C7" s="116"/>
      <c r="D7" s="116"/>
      <c r="E7" s="117"/>
      <c r="F7" s="117"/>
      <c r="G7" s="117"/>
      <c r="H7" s="117"/>
      <c r="I7" s="117"/>
      <c r="J7" s="117"/>
      <c r="K7" s="117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8"/>
      <c r="W7" s="119" t="e">
        <f t="shared" ref="W7:W18" si="0">R7/Q7*100</f>
        <v>#DIV/0!</v>
      </c>
      <c r="X7" s="120"/>
      <c r="Y7" s="120"/>
      <c r="Z7" s="120"/>
    </row>
    <row r="8" spans="1:26" ht="60">
      <c r="A8" s="112"/>
      <c r="B8" s="121" t="s">
        <v>36</v>
      </c>
      <c r="C8" s="122" t="s">
        <v>58</v>
      </c>
      <c r="D8" s="123"/>
      <c r="E8" s="124"/>
      <c r="F8" s="125"/>
      <c r="G8" s="124"/>
      <c r="H8" s="124"/>
      <c r="I8" s="125"/>
      <c r="J8" s="124"/>
      <c r="K8" s="124"/>
      <c r="L8" s="123" t="s">
        <v>298</v>
      </c>
      <c r="M8" s="126">
        <v>22.9</v>
      </c>
      <c r="N8" s="126">
        <f>M8</f>
        <v>22.9</v>
      </c>
      <c r="O8" s="127">
        <v>22.9</v>
      </c>
      <c r="P8" s="126">
        <v>23.85</v>
      </c>
      <c r="Q8" s="126">
        <f>P8</f>
        <v>23.85</v>
      </c>
      <c r="R8" s="127">
        <v>23.81</v>
      </c>
      <c r="S8" s="128" t="s">
        <v>44</v>
      </c>
      <c r="T8" s="85" t="s">
        <v>279</v>
      </c>
      <c r="U8" s="129" t="s">
        <v>280</v>
      </c>
      <c r="V8" s="118">
        <f>R8/O8*100-100</f>
        <v>3.9737991266375587</v>
      </c>
      <c r="W8" s="119">
        <f t="shared" si="0"/>
        <v>99.832285115303975</v>
      </c>
      <c r="X8" s="120"/>
      <c r="Y8" s="120"/>
      <c r="Z8" s="120"/>
    </row>
    <row r="9" spans="1:26" ht="150">
      <c r="A9" s="112"/>
      <c r="B9" s="121"/>
      <c r="C9" s="130" t="s">
        <v>276</v>
      </c>
      <c r="D9" s="131"/>
      <c r="E9" s="132"/>
      <c r="F9" s="125"/>
      <c r="G9" s="132"/>
      <c r="H9" s="132"/>
      <c r="I9" s="125"/>
      <c r="J9" s="132"/>
      <c r="K9" s="132" t="s">
        <v>255</v>
      </c>
      <c r="L9" s="131" t="s">
        <v>119</v>
      </c>
      <c r="M9" s="133">
        <v>29.02</v>
      </c>
      <c r="N9" s="133">
        <v>29.02</v>
      </c>
      <c r="O9" s="127">
        <v>29.02</v>
      </c>
      <c r="P9" s="133">
        <v>28.24</v>
      </c>
      <c r="Q9" s="133">
        <v>28.24</v>
      </c>
      <c r="R9" s="127">
        <v>28.24</v>
      </c>
      <c r="S9" s="134" t="s">
        <v>43</v>
      </c>
      <c r="T9" s="85" t="s">
        <v>274</v>
      </c>
      <c r="U9" s="129" t="s">
        <v>273</v>
      </c>
      <c r="V9" s="118">
        <f>R9/O9*100-100</f>
        <v>-2.6878015161957336</v>
      </c>
      <c r="W9" s="119">
        <f t="shared" si="0"/>
        <v>100</v>
      </c>
      <c r="X9" s="120"/>
      <c r="Y9" s="120"/>
      <c r="Z9" s="120"/>
    </row>
    <row r="10" spans="1:26" ht="60">
      <c r="A10" s="112"/>
      <c r="B10" s="121" t="s">
        <v>37</v>
      </c>
      <c r="C10" s="122" t="s">
        <v>275</v>
      </c>
      <c r="D10" s="123"/>
      <c r="E10" s="124"/>
      <c r="F10" s="125"/>
      <c r="G10" s="124"/>
      <c r="H10" s="124"/>
      <c r="I10" s="125"/>
      <c r="J10" s="124"/>
      <c r="K10" s="124"/>
      <c r="L10" s="123" t="s">
        <v>298</v>
      </c>
      <c r="M10" s="126">
        <v>27.96</v>
      </c>
      <c r="N10" s="126">
        <f>M10</f>
        <v>27.96</v>
      </c>
      <c r="O10" s="127">
        <v>26.56</v>
      </c>
      <c r="P10" s="126">
        <v>28.15</v>
      </c>
      <c r="Q10" s="126">
        <f>P10</f>
        <v>28.15</v>
      </c>
      <c r="R10" s="127">
        <v>27.62</v>
      </c>
      <c r="S10" s="128" t="s">
        <v>45</v>
      </c>
      <c r="T10" s="118" t="s">
        <v>281</v>
      </c>
      <c r="U10" s="135" t="s">
        <v>280</v>
      </c>
      <c r="V10" s="118">
        <f>R10/O10*100-100</f>
        <v>3.9909638554216968</v>
      </c>
      <c r="W10" s="119">
        <f t="shared" si="0"/>
        <v>98.117229129662533</v>
      </c>
      <c r="X10" s="120"/>
      <c r="Y10" s="120"/>
      <c r="Z10" s="120"/>
    </row>
    <row r="11" spans="1:26" ht="71.25">
      <c r="A11" s="112"/>
      <c r="B11" s="136" t="s">
        <v>49</v>
      </c>
      <c r="C11" s="137"/>
      <c r="D11" s="138"/>
      <c r="E11" s="139"/>
      <c r="F11" s="140"/>
      <c r="G11" s="139"/>
      <c r="H11" s="139"/>
      <c r="I11" s="140"/>
      <c r="J11" s="139"/>
      <c r="K11" s="139"/>
      <c r="L11" s="141"/>
      <c r="M11" s="142"/>
      <c r="N11" s="142"/>
      <c r="O11" s="143"/>
      <c r="P11" s="144"/>
      <c r="Q11" s="142"/>
      <c r="R11" s="143"/>
      <c r="S11" s="145"/>
      <c r="T11" s="85"/>
      <c r="U11" s="146"/>
      <c r="V11" s="118"/>
      <c r="W11" s="119" t="e">
        <f t="shared" si="0"/>
        <v>#DIV/0!</v>
      </c>
      <c r="X11" s="120"/>
      <c r="Y11" s="120"/>
      <c r="Z11" s="120"/>
    </row>
    <row r="12" spans="1:26" ht="105">
      <c r="A12" s="147"/>
      <c r="B12" s="148" t="s">
        <v>33</v>
      </c>
      <c r="C12" s="149" t="s">
        <v>100</v>
      </c>
      <c r="D12" s="150">
        <v>6.8400000000000002E-2</v>
      </c>
      <c r="E12" s="151">
        <f>ROUND(F12/1.18,2)</f>
        <v>95.2</v>
      </c>
      <c r="F12" s="151">
        <f>D12*O12+O13</f>
        <v>112.340272</v>
      </c>
      <c r="G12" s="151">
        <f t="shared" ref="G12:G18" si="1">E12*1.18</f>
        <v>112.336</v>
      </c>
      <c r="H12" s="151">
        <f>ROUND(I12/1.18,2)</f>
        <v>106.32</v>
      </c>
      <c r="I12" s="151">
        <f>D12*R12+R13</f>
        <v>125.460368</v>
      </c>
      <c r="J12" s="151">
        <f t="shared" ref="J12:J18" si="2">H12*1.18</f>
        <v>125.45759999999999</v>
      </c>
      <c r="K12" s="151" t="s">
        <v>254</v>
      </c>
      <c r="L12" s="152" t="s">
        <v>34</v>
      </c>
      <c r="M12" s="151">
        <v>1050.29</v>
      </c>
      <c r="N12" s="153">
        <f t="shared" ref="N12:N17" si="3">M12*1.19</f>
        <v>1249.8451</v>
      </c>
      <c r="O12" s="154">
        <v>1197.08</v>
      </c>
      <c r="P12" s="151">
        <v>1211.27</v>
      </c>
      <c r="Q12" s="153">
        <f>P12*1.18</f>
        <v>1429.2985999999999</v>
      </c>
      <c r="R12" s="153">
        <v>1372.52</v>
      </c>
      <c r="S12" s="155" t="s">
        <v>60</v>
      </c>
      <c r="T12" s="156" t="s">
        <v>289</v>
      </c>
      <c r="U12" s="157" t="s">
        <v>290</v>
      </c>
      <c r="V12" s="156">
        <f t="shared" ref="V12:V18" si="4">R12/O12*100-100</f>
        <v>14.655662111137119</v>
      </c>
      <c r="W12" s="158">
        <f t="shared" si="0"/>
        <v>96.027520071733093</v>
      </c>
      <c r="X12" s="159">
        <v>112.340272</v>
      </c>
      <c r="Y12" s="159">
        <v>112.340272</v>
      </c>
      <c r="Z12" s="159">
        <v>125.460368</v>
      </c>
    </row>
    <row r="13" spans="1:26" ht="75">
      <c r="A13" s="147"/>
      <c r="B13" s="148" t="s">
        <v>35</v>
      </c>
      <c r="C13" s="149"/>
      <c r="D13" s="150">
        <v>6.3399999999999998E-2</v>
      </c>
      <c r="E13" s="151">
        <f>ROUND(F13/1.18,2)</f>
        <v>90.13</v>
      </c>
      <c r="F13" s="151">
        <f>D13*O12+O13</f>
        <v>106.354872</v>
      </c>
      <c r="G13" s="151">
        <f t="shared" si="1"/>
        <v>106.35339999999999</v>
      </c>
      <c r="H13" s="151">
        <f>ROUND(I13/1.18,2)</f>
        <v>100.51</v>
      </c>
      <c r="I13" s="151">
        <f>D13*R12+R13</f>
        <v>118.59776799999999</v>
      </c>
      <c r="J13" s="151">
        <f t="shared" si="2"/>
        <v>118.6018</v>
      </c>
      <c r="K13" s="151" t="s">
        <v>254</v>
      </c>
      <c r="L13" s="152" t="s">
        <v>299</v>
      </c>
      <c r="M13" s="151">
        <v>25.81</v>
      </c>
      <c r="N13" s="153">
        <f t="shared" si="3"/>
        <v>30.713899999999999</v>
      </c>
      <c r="O13" s="154">
        <v>30.46</v>
      </c>
      <c r="P13" s="151">
        <v>26.76</v>
      </c>
      <c r="Q13" s="153">
        <f>P13*1.18</f>
        <v>31.576799999999999</v>
      </c>
      <c r="R13" s="154">
        <v>31.58</v>
      </c>
      <c r="S13" s="155"/>
      <c r="T13" s="156"/>
      <c r="U13" s="157"/>
      <c r="V13" s="156">
        <f t="shared" si="4"/>
        <v>3.6769533814839122</v>
      </c>
      <c r="W13" s="158">
        <f t="shared" si="0"/>
        <v>100.01013402244685</v>
      </c>
      <c r="X13" s="159"/>
      <c r="Y13" s="159"/>
      <c r="Z13" s="159"/>
    </row>
    <row r="14" spans="1:26" ht="105">
      <c r="A14" s="147"/>
      <c r="B14" s="148" t="s">
        <v>33</v>
      </c>
      <c r="C14" s="149" t="s">
        <v>215</v>
      </c>
      <c r="D14" s="156">
        <v>6.8400000000000002E-2</v>
      </c>
      <c r="E14" s="151">
        <f>ROUND(F14/1.18,2)</f>
        <v>105.96</v>
      </c>
      <c r="F14" s="151">
        <f>D14*O14+O15</f>
        <v>125.03018</v>
      </c>
      <c r="G14" s="151">
        <f t="shared" si="1"/>
        <v>125.03279999999998</v>
      </c>
      <c r="H14" s="160">
        <v>110.691</v>
      </c>
      <c r="I14" s="151">
        <f>D14*R14+R15</f>
        <v>130.61933999999999</v>
      </c>
      <c r="J14" s="151">
        <f t="shared" si="2"/>
        <v>130.61537999999999</v>
      </c>
      <c r="K14" s="151" t="s">
        <v>254</v>
      </c>
      <c r="L14" s="152" t="s">
        <v>34</v>
      </c>
      <c r="M14" s="151">
        <v>1189.79</v>
      </c>
      <c r="N14" s="153">
        <f t="shared" si="3"/>
        <v>1415.8500999999999</v>
      </c>
      <c r="O14" s="154">
        <v>1403.95</v>
      </c>
      <c r="P14" s="151">
        <v>1223.5999999999999</v>
      </c>
      <c r="Q14" s="153">
        <f>P14*1.18</f>
        <v>1443.8479999999997</v>
      </c>
      <c r="R14" s="153">
        <v>1443.85</v>
      </c>
      <c r="S14" s="150" t="s">
        <v>60</v>
      </c>
      <c r="T14" s="156" t="s">
        <v>272</v>
      </c>
      <c r="U14" s="157" t="s">
        <v>269</v>
      </c>
      <c r="V14" s="156">
        <f t="shared" si="4"/>
        <v>2.8419815520495604</v>
      </c>
      <c r="W14" s="158">
        <f t="shared" si="0"/>
        <v>100.00013851873607</v>
      </c>
      <c r="X14" s="161">
        <v>105.96</v>
      </c>
      <c r="Y14" s="161">
        <v>125.03279999999998</v>
      </c>
      <c r="Z14" s="161">
        <v>110.69</v>
      </c>
    </row>
    <row r="15" spans="1:26" ht="75">
      <c r="A15" s="147"/>
      <c r="B15" s="148" t="s">
        <v>35</v>
      </c>
      <c r="C15" s="149"/>
      <c r="D15" s="150">
        <v>6.3399999999999998E-2</v>
      </c>
      <c r="E15" s="151">
        <f>ROUND(F15/1.18,2)</f>
        <v>100.01</v>
      </c>
      <c r="F15" s="151">
        <f>D15*O14+O15</f>
        <v>118.01043</v>
      </c>
      <c r="G15" s="151">
        <f t="shared" si="1"/>
        <v>118.01179999999999</v>
      </c>
      <c r="H15" s="151">
        <f>ROUND(I15/1.18,2)</f>
        <v>104.58</v>
      </c>
      <c r="I15" s="151">
        <f>D15*R14+R15</f>
        <v>123.40008999999999</v>
      </c>
      <c r="J15" s="151">
        <f t="shared" si="2"/>
        <v>123.4044</v>
      </c>
      <c r="K15" s="151" t="s">
        <v>254</v>
      </c>
      <c r="L15" s="152" t="s">
        <v>299</v>
      </c>
      <c r="M15" s="151">
        <v>24.58</v>
      </c>
      <c r="N15" s="153">
        <f t="shared" si="3"/>
        <v>29.250199999999996</v>
      </c>
      <c r="O15" s="154">
        <v>29</v>
      </c>
      <c r="P15" s="151">
        <v>27</v>
      </c>
      <c r="Q15" s="153">
        <f>P15*1.18</f>
        <v>31.86</v>
      </c>
      <c r="R15" s="154">
        <v>31.86</v>
      </c>
      <c r="S15" s="150"/>
      <c r="T15" s="156"/>
      <c r="U15" s="157"/>
      <c r="V15" s="156">
        <f t="shared" si="4"/>
        <v>9.8620689655172384</v>
      </c>
      <c r="W15" s="158">
        <f t="shared" si="0"/>
        <v>100</v>
      </c>
      <c r="X15" s="159"/>
      <c r="Y15" s="159"/>
      <c r="Z15" s="159"/>
    </row>
    <row r="16" spans="1:26" ht="105">
      <c r="A16" s="162"/>
      <c r="B16" s="163" t="s">
        <v>50</v>
      </c>
      <c r="C16" s="164" t="s">
        <v>61</v>
      </c>
      <c r="D16" s="156">
        <v>3.09E-2</v>
      </c>
      <c r="E16" s="165">
        <f>ROUND(F16/1.18,2)</f>
        <v>1014.47</v>
      </c>
      <c r="F16" s="165">
        <f>O16</f>
        <v>1197.08</v>
      </c>
      <c r="G16" s="165">
        <f t="shared" si="1"/>
        <v>1197.0745999999999</v>
      </c>
      <c r="H16" s="165">
        <f>ROUND(I16/1.18,2)</f>
        <v>1101.98</v>
      </c>
      <c r="I16" s="165">
        <f>R16</f>
        <v>1300.3399999999999</v>
      </c>
      <c r="J16" s="165">
        <f t="shared" si="2"/>
        <v>1300.3363999999999</v>
      </c>
      <c r="K16" s="165" t="s">
        <v>254</v>
      </c>
      <c r="L16" s="162" t="s">
        <v>34</v>
      </c>
      <c r="M16" s="165">
        <v>1050.29</v>
      </c>
      <c r="N16" s="166">
        <f t="shared" si="3"/>
        <v>1249.8451</v>
      </c>
      <c r="O16" s="167">
        <v>1197.08</v>
      </c>
      <c r="P16" s="165">
        <v>1379.52</v>
      </c>
      <c r="Q16" s="166">
        <v>1379.52</v>
      </c>
      <c r="R16" s="166">
        <v>1300.3399999999999</v>
      </c>
      <c r="S16" s="168" t="s">
        <v>43</v>
      </c>
      <c r="T16" s="162" t="s">
        <v>291</v>
      </c>
      <c r="U16" s="169" t="s">
        <v>292</v>
      </c>
      <c r="V16" s="162">
        <f t="shared" si="4"/>
        <v>8.6259899087780241</v>
      </c>
      <c r="W16" s="170">
        <f t="shared" si="0"/>
        <v>94.260322430990485</v>
      </c>
      <c r="X16" s="171">
        <v>1197.08</v>
      </c>
      <c r="Y16" s="171">
        <v>1197.08</v>
      </c>
      <c r="Z16" s="171">
        <v>1300.3399999999999</v>
      </c>
    </row>
    <row r="17" spans="1:26" ht="105">
      <c r="A17" s="172"/>
      <c r="B17" s="163"/>
      <c r="C17" s="173" t="s">
        <v>59</v>
      </c>
      <c r="D17" s="174">
        <v>3.09E-2</v>
      </c>
      <c r="E17" s="175">
        <f>F17/1.18</f>
        <v>1189.7881355932204</v>
      </c>
      <c r="F17" s="127">
        <f>O17</f>
        <v>1403.95</v>
      </c>
      <c r="G17" s="175">
        <f t="shared" si="1"/>
        <v>1403.95</v>
      </c>
      <c r="H17" s="175">
        <f>ROUND(I17/1.18,2)</f>
        <v>1223.5999999999999</v>
      </c>
      <c r="I17" s="127">
        <f>R17</f>
        <v>1443.85</v>
      </c>
      <c r="J17" s="175">
        <f t="shared" si="2"/>
        <v>1443.8479999999997</v>
      </c>
      <c r="K17" s="126" t="s">
        <v>254</v>
      </c>
      <c r="L17" s="174" t="s">
        <v>34</v>
      </c>
      <c r="M17" s="175">
        <v>1189.79</v>
      </c>
      <c r="N17" s="176">
        <f t="shared" si="3"/>
        <v>1415.8500999999999</v>
      </c>
      <c r="O17" s="177">
        <v>1403.95</v>
      </c>
      <c r="P17" s="175">
        <v>1223.5999999999999</v>
      </c>
      <c r="Q17" s="176">
        <f>P17*1.18</f>
        <v>1443.8479999999997</v>
      </c>
      <c r="R17" s="178">
        <v>1443.85</v>
      </c>
      <c r="S17" s="179" t="s">
        <v>43</v>
      </c>
      <c r="T17" s="118" t="s">
        <v>277</v>
      </c>
      <c r="U17" s="135" t="s">
        <v>278</v>
      </c>
      <c r="V17" s="118">
        <f t="shared" si="4"/>
        <v>2.8419815520495604</v>
      </c>
      <c r="W17" s="180">
        <f t="shared" si="0"/>
        <v>100.00013851873607</v>
      </c>
      <c r="X17" s="181">
        <v>1189.79</v>
      </c>
      <c r="Y17" s="181">
        <v>1403.9521999999999</v>
      </c>
      <c r="Z17" s="181">
        <v>1223.5999999999999</v>
      </c>
    </row>
    <row r="18" spans="1:26" ht="105">
      <c r="A18" s="172"/>
      <c r="B18" s="163"/>
      <c r="C18" s="173" t="s">
        <v>62</v>
      </c>
      <c r="D18" s="174">
        <v>3.6600000000000001E-2</v>
      </c>
      <c r="E18" s="175">
        <f>ROUND(F18/1.18,2)</f>
        <v>1056.76</v>
      </c>
      <c r="F18" s="127">
        <f>O18</f>
        <v>1246.98</v>
      </c>
      <c r="G18" s="175">
        <f t="shared" si="1"/>
        <v>1246.9767999999999</v>
      </c>
      <c r="H18" s="175">
        <f>ROUND(I18/1.18,2)</f>
        <v>1109.5899999999999</v>
      </c>
      <c r="I18" s="127">
        <f>R18</f>
        <v>1309.32</v>
      </c>
      <c r="J18" s="175">
        <f t="shared" si="2"/>
        <v>1309.3161999999998</v>
      </c>
      <c r="K18" s="126" t="s">
        <v>254</v>
      </c>
      <c r="L18" s="174" t="s">
        <v>34</v>
      </c>
      <c r="M18" s="175">
        <v>1056.76</v>
      </c>
      <c r="N18" s="176">
        <f>M18*1.18</f>
        <v>1246.9767999999999</v>
      </c>
      <c r="O18" s="177">
        <v>1246.98</v>
      </c>
      <c r="P18" s="175">
        <v>1116.19</v>
      </c>
      <c r="Q18" s="176">
        <f>P18*1.18</f>
        <v>1317.1042</v>
      </c>
      <c r="R18" s="178">
        <v>1309.32</v>
      </c>
      <c r="S18" s="179" t="s">
        <v>43</v>
      </c>
      <c r="T18" s="118" t="s">
        <v>270</v>
      </c>
      <c r="U18" s="135" t="s">
        <v>271</v>
      </c>
      <c r="V18" s="118">
        <f t="shared" si="4"/>
        <v>4.9992782562671323</v>
      </c>
      <c r="W18" s="180">
        <f t="shared" si="0"/>
        <v>99.408991331133862</v>
      </c>
      <c r="X18" s="181">
        <v>1056.76</v>
      </c>
      <c r="Y18" s="181">
        <v>1246.9767999999999</v>
      </c>
      <c r="Z18" s="181">
        <v>1109.593220338983</v>
      </c>
    </row>
    <row r="19" spans="1:26" ht="45">
      <c r="A19" s="172"/>
      <c r="B19" s="163" t="s">
        <v>50</v>
      </c>
      <c r="C19" s="173" t="s">
        <v>83</v>
      </c>
      <c r="D19" s="174"/>
      <c r="E19" s="175">
        <v>2815.78</v>
      </c>
      <c r="F19" s="127">
        <v>2815.78</v>
      </c>
      <c r="G19" s="175"/>
      <c r="H19" s="127">
        <v>2956.56</v>
      </c>
      <c r="I19" s="127">
        <v>2956.56</v>
      </c>
      <c r="J19" s="175"/>
      <c r="K19" s="126"/>
      <c r="L19" s="174"/>
      <c r="M19" s="175"/>
      <c r="N19" s="176"/>
      <c r="O19" s="177"/>
      <c r="P19" s="175"/>
      <c r="Q19" s="176"/>
      <c r="R19" s="178"/>
      <c r="S19" s="179"/>
      <c r="T19" s="118"/>
      <c r="U19" s="135"/>
      <c r="V19" s="118"/>
      <c r="W19" s="180"/>
      <c r="X19" s="182">
        <v>2815.78</v>
      </c>
      <c r="Y19" s="182">
        <v>2815.78</v>
      </c>
      <c r="Z19" s="182">
        <v>2956.56</v>
      </c>
    </row>
    <row r="20" spans="1:26" ht="105">
      <c r="A20" s="112"/>
      <c r="B20" s="121" t="s">
        <v>51</v>
      </c>
      <c r="C20" s="183" t="s">
        <v>207</v>
      </c>
      <c r="D20" s="112"/>
      <c r="E20" s="113"/>
      <c r="F20" s="125"/>
      <c r="G20" s="113"/>
      <c r="H20" s="113"/>
      <c r="I20" s="125"/>
      <c r="J20" s="113"/>
      <c r="K20" s="113"/>
      <c r="L20" s="112" t="s">
        <v>38</v>
      </c>
      <c r="M20" s="142"/>
      <c r="N20" s="142"/>
      <c r="O20" s="143">
        <v>1.01</v>
      </c>
      <c r="P20" s="142"/>
      <c r="Q20" s="142"/>
      <c r="R20" s="143">
        <v>1.06</v>
      </c>
      <c r="S20" s="184" t="s">
        <v>43</v>
      </c>
      <c r="T20" s="99" t="s">
        <v>285</v>
      </c>
      <c r="U20" s="185">
        <v>43095</v>
      </c>
      <c r="V20" s="118">
        <f>R20/O20*100-100</f>
        <v>4.9504950495049513</v>
      </c>
      <c r="W20" s="119" t="e">
        <f t="shared" ref="W20:W32" si="5">R20/Q20*100</f>
        <v>#DIV/0!</v>
      </c>
      <c r="X20" s="120"/>
      <c r="Y20" s="120"/>
      <c r="Z20" s="120"/>
    </row>
    <row r="21" spans="1:26" ht="75">
      <c r="A21" s="112"/>
      <c r="B21" s="192" t="s">
        <v>35</v>
      </c>
      <c r="C21" s="189"/>
      <c r="D21" s="99">
        <v>5.5E-2</v>
      </c>
      <c r="E21" s="186"/>
      <c r="F21" s="127"/>
      <c r="G21" s="175"/>
      <c r="H21" s="175"/>
      <c r="I21" s="127"/>
      <c r="J21" s="186"/>
      <c r="K21" s="186"/>
      <c r="L21" s="141" t="s">
        <v>299</v>
      </c>
      <c r="M21" s="186">
        <v>19.11</v>
      </c>
      <c r="N21" s="113">
        <f>M21*1.18</f>
        <v>22.549799999999998</v>
      </c>
      <c r="O21" s="143">
        <v>22.55</v>
      </c>
      <c r="P21" s="186">
        <v>19.66</v>
      </c>
      <c r="Q21" s="113">
        <f>P21*1.18</f>
        <v>23.198799999999999</v>
      </c>
      <c r="R21" s="143">
        <v>23.2</v>
      </c>
      <c r="S21" s="145"/>
      <c r="T21" s="190"/>
      <c r="U21" s="191"/>
      <c r="V21" s="188">
        <f>R21/O21*100-100</f>
        <v>2.8824833702882415</v>
      </c>
      <c r="W21" s="119">
        <f t="shared" si="5"/>
        <v>100.00517268134558</v>
      </c>
      <c r="X21" s="120"/>
      <c r="Y21" s="120"/>
      <c r="Z21" s="120"/>
    </row>
    <row r="22" spans="1:26" ht="114">
      <c r="A22" s="99" t="e">
        <f>#REF!+1</f>
        <v>#REF!</v>
      </c>
      <c r="B22" s="116" t="s">
        <v>125</v>
      </c>
      <c r="C22" s="116"/>
      <c r="D22" s="116"/>
      <c r="E22" s="117"/>
      <c r="F22" s="117"/>
      <c r="G22" s="117"/>
      <c r="H22" s="117"/>
      <c r="I22" s="117"/>
      <c r="J22" s="117"/>
      <c r="K22" s="117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8"/>
      <c r="W22" s="119" t="e">
        <f t="shared" si="5"/>
        <v>#DIV/0!</v>
      </c>
      <c r="X22" s="120"/>
      <c r="Y22" s="120"/>
      <c r="Z22" s="120"/>
    </row>
    <row r="23" spans="1:26" ht="90">
      <c r="A23" s="99"/>
      <c r="B23" s="121" t="s">
        <v>36</v>
      </c>
      <c r="C23" s="183" t="s">
        <v>264</v>
      </c>
      <c r="D23" s="112"/>
      <c r="E23" s="113"/>
      <c r="F23" s="125"/>
      <c r="G23" s="113"/>
      <c r="H23" s="113"/>
      <c r="I23" s="125"/>
      <c r="J23" s="113"/>
      <c r="K23" s="113" t="s">
        <v>254</v>
      </c>
      <c r="L23" s="112" t="s">
        <v>298</v>
      </c>
      <c r="M23" s="113">
        <v>33.75</v>
      </c>
      <c r="N23" s="113">
        <f>M23*1.18</f>
        <v>39.824999999999996</v>
      </c>
      <c r="O23" s="125">
        <v>22.88</v>
      </c>
      <c r="P23" s="113">
        <v>34.78</v>
      </c>
      <c r="Q23" s="113">
        <f>P23*1.18</f>
        <v>41.040399999999998</v>
      </c>
      <c r="R23" s="125">
        <v>23.8</v>
      </c>
      <c r="S23" s="184" t="s">
        <v>88</v>
      </c>
      <c r="T23" s="99" t="s">
        <v>287</v>
      </c>
      <c r="U23" s="187" t="s">
        <v>282</v>
      </c>
      <c r="V23" s="118">
        <f>R23/O23*100-100</f>
        <v>4.020979020979027</v>
      </c>
      <c r="W23" s="119">
        <f t="shared" si="5"/>
        <v>57.991637508406356</v>
      </c>
      <c r="X23" s="120"/>
      <c r="Y23" s="120"/>
      <c r="Z23" s="120"/>
    </row>
    <row r="24" spans="1:26" ht="90">
      <c r="A24" s="99"/>
      <c r="B24" s="121" t="s">
        <v>37</v>
      </c>
      <c r="C24" s="183" t="s">
        <v>264</v>
      </c>
      <c r="D24" s="112"/>
      <c r="E24" s="113"/>
      <c r="F24" s="125"/>
      <c r="G24" s="113"/>
      <c r="H24" s="113"/>
      <c r="I24" s="125"/>
      <c r="J24" s="113"/>
      <c r="K24" s="113" t="s">
        <v>254</v>
      </c>
      <c r="L24" s="112" t="s">
        <v>298</v>
      </c>
      <c r="M24" s="113">
        <v>20.079999999999998</v>
      </c>
      <c r="N24" s="113">
        <f>M24*1.18</f>
        <v>23.694399999999998</v>
      </c>
      <c r="O24" s="125">
        <v>17.309999999999999</v>
      </c>
      <c r="P24" s="113">
        <v>21.92</v>
      </c>
      <c r="Q24" s="113">
        <f>P24*1.18</f>
        <v>25.865600000000001</v>
      </c>
      <c r="R24" s="125">
        <v>18</v>
      </c>
      <c r="S24" s="184" t="s">
        <v>88</v>
      </c>
      <c r="T24" s="99" t="s">
        <v>287</v>
      </c>
      <c r="U24" s="187" t="s">
        <v>282</v>
      </c>
      <c r="V24" s="118">
        <f>R24/O24*100-100</f>
        <v>3.9861351819757544</v>
      </c>
      <c r="W24" s="119">
        <f t="shared" si="5"/>
        <v>69.590498577260917</v>
      </c>
      <c r="X24" s="120"/>
      <c r="Y24" s="120"/>
      <c r="Z24" s="120"/>
    </row>
    <row r="25" spans="1:26" ht="71.25">
      <c r="A25" s="85"/>
      <c r="B25" s="193" t="s">
        <v>49</v>
      </c>
      <c r="C25" s="194"/>
      <c r="D25" s="195"/>
      <c r="E25" s="196"/>
      <c r="F25" s="197"/>
      <c r="G25" s="196"/>
      <c r="H25" s="196"/>
      <c r="I25" s="197"/>
      <c r="J25" s="196"/>
      <c r="K25" s="196"/>
      <c r="L25" s="85"/>
      <c r="M25" s="186"/>
      <c r="N25" s="186"/>
      <c r="O25" s="143"/>
      <c r="P25" s="186"/>
      <c r="Q25" s="186"/>
      <c r="R25" s="143"/>
      <c r="S25" s="198"/>
      <c r="T25" s="99"/>
      <c r="U25" s="187"/>
      <c r="V25" s="118"/>
      <c r="W25" s="119" t="e">
        <f t="shared" si="5"/>
        <v>#DIV/0!</v>
      </c>
      <c r="X25" s="120"/>
      <c r="Y25" s="120"/>
      <c r="Z25" s="120"/>
    </row>
    <row r="26" spans="1:26" ht="105">
      <c r="A26" s="85"/>
      <c r="B26" s="199" t="s">
        <v>33</v>
      </c>
      <c r="C26" s="200" t="s">
        <v>212</v>
      </c>
      <c r="D26" s="105">
        <v>0.06</v>
      </c>
      <c r="E26" s="175">
        <f>ROUND(F26/1.18,2)</f>
        <v>92.58</v>
      </c>
      <c r="F26" s="127">
        <f>D26*O26+O27</f>
        <v>109.2388</v>
      </c>
      <c r="G26" s="175">
        <f>E26*1.18</f>
        <v>109.2444</v>
      </c>
      <c r="H26" s="175">
        <f>ROUND(I26/1.18,2)</f>
        <v>96.91</v>
      </c>
      <c r="I26" s="127">
        <f>D26*R26+R27</f>
        <v>114.354</v>
      </c>
      <c r="J26" s="175">
        <f>H26*1.18</f>
        <v>114.35379999999999</v>
      </c>
      <c r="K26" s="201" t="s">
        <v>254</v>
      </c>
      <c r="L26" s="202" t="s">
        <v>34</v>
      </c>
      <c r="M26" s="113">
        <v>804.22</v>
      </c>
      <c r="N26" s="113">
        <f>M26*1.18</f>
        <v>948.9796</v>
      </c>
      <c r="O26" s="125">
        <v>948.98</v>
      </c>
      <c r="P26" s="113">
        <v>860.51</v>
      </c>
      <c r="Q26" s="113">
        <f>P26*1.18</f>
        <v>1015.4018</v>
      </c>
      <c r="R26" s="125">
        <v>1015.4</v>
      </c>
      <c r="S26" s="184" t="s">
        <v>43</v>
      </c>
      <c r="T26" s="99" t="s">
        <v>284</v>
      </c>
      <c r="U26" s="187" t="s">
        <v>283</v>
      </c>
      <c r="V26" s="118">
        <f t="shared" ref="V26:V32" si="6">R26/O26*100-100</f>
        <v>6.9990937638306292</v>
      </c>
      <c r="W26" s="119">
        <f t="shared" si="5"/>
        <v>99.999822730272882</v>
      </c>
      <c r="X26" s="120"/>
      <c r="Y26" s="120"/>
      <c r="Z26" s="120"/>
    </row>
    <row r="27" spans="1:26" ht="75">
      <c r="A27" s="85"/>
      <c r="B27" s="199" t="s">
        <v>35</v>
      </c>
      <c r="C27" s="200"/>
      <c r="D27" s="105">
        <v>0.06</v>
      </c>
      <c r="E27" s="201">
        <f>R26*D26+R27</f>
        <v>114.354</v>
      </c>
      <c r="F27" s="127">
        <f>D27*N26+N27</f>
        <v>109.23637599999999</v>
      </c>
      <c r="G27" s="175"/>
      <c r="H27" s="175"/>
      <c r="I27" s="127">
        <f>D27*Q26+Q27</f>
        <v>114.354508</v>
      </c>
      <c r="J27" s="201"/>
      <c r="K27" s="201"/>
      <c r="L27" s="202" t="s">
        <v>299</v>
      </c>
      <c r="M27" s="113">
        <v>44.32</v>
      </c>
      <c r="N27" s="113">
        <f>M27*1.18</f>
        <v>52.297599999999996</v>
      </c>
      <c r="O27" s="125">
        <v>52.3</v>
      </c>
      <c r="P27" s="113">
        <v>45.28</v>
      </c>
      <c r="Q27" s="113">
        <f>P27*1.18</f>
        <v>53.430399999999999</v>
      </c>
      <c r="R27" s="125">
        <v>53.43</v>
      </c>
      <c r="S27" s="184"/>
      <c r="T27" s="99"/>
      <c r="U27" s="187"/>
      <c r="V27" s="118">
        <f t="shared" si="6"/>
        <v>2.1606118546845181</v>
      </c>
      <c r="W27" s="119">
        <f t="shared" si="5"/>
        <v>99.999251362520212</v>
      </c>
      <c r="X27" s="120"/>
      <c r="Y27" s="120"/>
      <c r="Z27" s="120"/>
    </row>
    <row r="28" spans="1:26" ht="105">
      <c r="A28" s="85"/>
      <c r="B28" s="199" t="s">
        <v>33</v>
      </c>
      <c r="C28" s="203" t="s">
        <v>233</v>
      </c>
      <c r="D28" s="204">
        <v>6.6000000000000003E-2</v>
      </c>
      <c r="E28" s="175">
        <v>136.49</v>
      </c>
      <c r="F28" s="127">
        <f>D28*O28+O29</f>
        <v>136.49432000000002</v>
      </c>
      <c r="G28" s="175"/>
      <c r="H28" s="175">
        <v>143.31</v>
      </c>
      <c r="I28" s="127">
        <f>D28*R28+R29</f>
        <v>143.30914000000001</v>
      </c>
      <c r="J28" s="175"/>
      <c r="K28" s="205" t="s">
        <v>255</v>
      </c>
      <c r="L28" s="202" t="s">
        <v>34</v>
      </c>
      <c r="M28" s="113">
        <v>1802.96</v>
      </c>
      <c r="N28" s="113">
        <f>M28</f>
        <v>1802.96</v>
      </c>
      <c r="O28" s="125">
        <v>1595.52</v>
      </c>
      <c r="P28" s="113">
        <v>1820.92</v>
      </c>
      <c r="Q28" s="113">
        <f>P28</f>
        <v>1820.92</v>
      </c>
      <c r="R28" s="125">
        <v>1675.29</v>
      </c>
      <c r="S28" s="184" t="s">
        <v>43</v>
      </c>
      <c r="T28" s="99" t="s">
        <v>267</v>
      </c>
      <c r="U28" s="187" t="s">
        <v>268</v>
      </c>
      <c r="V28" s="118">
        <f t="shared" si="6"/>
        <v>4.999623947051731</v>
      </c>
      <c r="W28" s="119">
        <f t="shared" si="5"/>
        <v>92.002394394042568</v>
      </c>
      <c r="X28" s="120"/>
      <c r="Y28" s="120"/>
      <c r="Z28" s="120"/>
    </row>
    <row r="29" spans="1:26" ht="75">
      <c r="A29" s="85"/>
      <c r="B29" s="199" t="s">
        <v>35</v>
      </c>
      <c r="C29" s="203"/>
      <c r="D29" s="204">
        <v>6.6000000000000003E-2</v>
      </c>
      <c r="E29" s="205">
        <f>R28*D28+R29</f>
        <v>143.30914000000001</v>
      </c>
      <c r="F29" s="127">
        <f>D29*N28+N29</f>
        <v>155.23536000000001</v>
      </c>
      <c r="G29" s="175"/>
      <c r="H29" s="175"/>
      <c r="I29" s="127">
        <f>D29*Q28+Q29</f>
        <v>160.96072000000001</v>
      </c>
      <c r="J29" s="205"/>
      <c r="K29" s="205"/>
      <c r="L29" s="202" t="s">
        <v>299</v>
      </c>
      <c r="M29" s="113">
        <v>36.24</v>
      </c>
      <c r="N29" s="113">
        <f>M29</f>
        <v>36.24</v>
      </c>
      <c r="O29" s="125">
        <v>31.19</v>
      </c>
      <c r="P29" s="113">
        <v>40.78</v>
      </c>
      <c r="Q29" s="113">
        <f>P29</f>
        <v>40.78</v>
      </c>
      <c r="R29" s="125">
        <v>32.74</v>
      </c>
      <c r="S29" s="184"/>
      <c r="T29" s="99"/>
      <c r="U29" s="187"/>
      <c r="V29" s="118">
        <f t="shared" si="6"/>
        <v>4.9695415197178647</v>
      </c>
      <c r="W29" s="119">
        <f t="shared" si="5"/>
        <v>80.284453163315348</v>
      </c>
      <c r="X29" s="120"/>
      <c r="Y29" s="120"/>
      <c r="Z29" s="120"/>
    </row>
    <row r="30" spans="1:26" ht="105">
      <c r="A30" s="85"/>
      <c r="B30" s="206" t="s">
        <v>50</v>
      </c>
      <c r="C30" s="200" t="s">
        <v>207</v>
      </c>
      <c r="D30" s="105">
        <v>2.8000000000000001E-2</v>
      </c>
      <c r="E30" s="175">
        <f>ROUND(F30/1.18,2)</f>
        <v>804.22</v>
      </c>
      <c r="F30" s="127">
        <f>O30</f>
        <v>948.98</v>
      </c>
      <c r="G30" s="175">
        <f>E30*1.18</f>
        <v>948.9796</v>
      </c>
      <c r="H30" s="175">
        <f>ROUND(I30/1.18,2)</f>
        <v>860.51</v>
      </c>
      <c r="I30" s="127">
        <f>R30</f>
        <v>1015.4</v>
      </c>
      <c r="J30" s="175">
        <f>H30*1.18</f>
        <v>1015.4018</v>
      </c>
      <c r="K30" s="201" t="s">
        <v>254</v>
      </c>
      <c r="L30" s="105" t="s">
        <v>34</v>
      </c>
      <c r="M30" s="113">
        <v>804.22</v>
      </c>
      <c r="N30" s="113">
        <f>M30*1.18</f>
        <v>948.9796</v>
      </c>
      <c r="O30" s="125">
        <v>948.98</v>
      </c>
      <c r="P30" s="113">
        <v>860.51</v>
      </c>
      <c r="Q30" s="113">
        <f>P30*1.18</f>
        <v>1015.4018</v>
      </c>
      <c r="R30" s="125">
        <v>1015.4</v>
      </c>
      <c r="S30" s="184" t="s">
        <v>43</v>
      </c>
      <c r="T30" s="99" t="s">
        <v>288</v>
      </c>
      <c r="U30" s="187" t="s">
        <v>286</v>
      </c>
      <c r="V30" s="118">
        <f t="shared" si="6"/>
        <v>6.9990937638306292</v>
      </c>
      <c r="W30" s="119">
        <f t="shared" si="5"/>
        <v>99.999822730272882</v>
      </c>
      <c r="X30" s="120"/>
      <c r="Y30" s="120"/>
      <c r="Z30" s="120"/>
    </row>
    <row r="31" spans="1:26" ht="105">
      <c r="A31" s="85"/>
      <c r="B31" s="206"/>
      <c r="C31" s="207" t="s">
        <v>234</v>
      </c>
      <c r="D31" s="204">
        <v>2.8000000000000001E-2</v>
      </c>
      <c r="E31" s="175">
        <v>1595.52</v>
      </c>
      <c r="F31" s="127">
        <f>O31</f>
        <v>1595.52</v>
      </c>
      <c r="G31" s="175">
        <f>E31</f>
        <v>1595.52</v>
      </c>
      <c r="H31" s="175">
        <v>1675.29</v>
      </c>
      <c r="I31" s="127">
        <f>R31</f>
        <v>1675.29</v>
      </c>
      <c r="J31" s="175">
        <f>H31</f>
        <v>1675.29</v>
      </c>
      <c r="K31" s="205" t="s">
        <v>255</v>
      </c>
      <c r="L31" s="105" t="s">
        <v>34</v>
      </c>
      <c r="M31" s="113">
        <v>1802.96</v>
      </c>
      <c r="N31" s="113">
        <f>M31</f>
        <v>1802.96</v>
      </c>
      <c r="O31" s="125">
        <v>1595.52</v>
      </c>
      <c r="P31" s="113">
        <v>1820.95</v>
      </c>
      <c r="Q31" s="113">
        <f>P31</f>
        <v>1820.95</v>
      </c>
      <c r="R31" s="125">
        <v>1675.29</v>
      </c>
      <c r="S31" s="184" t="s">
        <v>43</v>
      </c>
      <c r="T31" s="99" t="s">
        <v>265</v>
      </c>
      <c r="U31" s="187" t="s">
        <v>266</v>
      </c>
      <c r="V31" s="118">
        <f t="shared" si="6"/>
        <v>4.999623947051731</v>
      </c>
      <c r="W31" s="119">
        <f t="shared" si="5"/>
        <v>92.000878662236744</v>
      </c>
      <c r="X31" s="120"/>
      <c r="Y31" s="120"/>
      <c r="Z31" s="120"/>
    </row>
    <row r="32" spans="1:26" ht="105">
      <c r="A32" s="85"/>
      <c r="B32" s="206" t="s">
        <v>51</v>
      </c>
      <c r="C32" s="200" t="s">
        <v>207</v>
      </c>
      <c r="D32" s="105"/>
      <c r="E32" s="201"/>
      <c r="F32" s="125"/>
      <c r="G32" s="201"/>
      <c r="H32" s="201"/>
      <c r="I32" s="125"/>
      <c r="J32" s="201"/>
      <c r="K32" s="201"/>
      <c r="L32" s="105" t="s">
        <v>38</v>
      </c>
      <c r="M32" s="142"/>
      <c r="N32" s="142"/>
      <c r="O32" s="143">
        <v>1.01</v>
      </c>
      <c r="P32" s="142"/>
      <c r="Q32" s="142"/>
      <c r="R32" s="143">
        <v>1.06</v>
      </c>
      <c r="S32" s="208" t="s">
        <v>43</v>
      </c>
      <c r="T32" s="99" t="s">
        <v>285</v>
      </c>
      <c r="U32" s="129">
        <v>43095</v>
      </c>
      <c r="V32" s="118">
        <f t="shared" si="6"/>
        <v>4.9504950495049513</v>
      </c>
      <c r="W32" s="119" t="e">
        <f t="shared" si="5"/>
        <v>#DIV/0!</v>
      </c>
      <c r="X32" s="120"/>
      <c r="Y32" s="120"/>
      <c r="Z32" s="120"/>
    </row>
  </sheetData>
  <customSheetViews>
    <customSheetView guid="{8509482A-7C43-4593-99F5-22CA83893506}" topLeftCell="A25">
      <selection activeCell="B24" sqref="B24"/>
      <pageMargins left="0.7" right="0.7" top="0.75" bottom="0.75" header="0.3" footer="0.3"/>
    </customSheetView>
    <customSheetView guid="{8F9CA954-CAFD-4FCD-85E3-2C70094ADF91}" showPageBreaks="1" topLeftCell="A11">
      <selection activeCell="B24" sqref="B24"/>
      <pageMargins left="0" right="0" top="0" bottom="0" header="0.31496062992125984" footer="0.31496062992125984"/>
      <pageSetup paperSize="9" scale="60" orientation="landscape" r:id="rId1"/>
    </customSheetView>
    <customSheetView guid="{0AB566C3-DBD4-4A65-ADE4-44EE73E1B1C9}">
      <selection activeCell="A22" sqref="A22:XFD22"/>
      <pageMargins left="0.7" right="0.7" top="0.75" bottom="0.75" header="0.3" footer="0.3"/>
    </customSheetView>
    <customSheetView guid="{4B975A2C-1414-457D-94CF-E4B212482040}" topLeftCell="A11">
      <selection activeCell="B24" sqref="B24"/>
      <pageMargins left="0" right="0" top="0" bottom="0" header="0.31496062992125984" footer="0.31496062992125984"/>
      <pageSetup paperSize="9" scale="60" orientation="landscape" r:id="rId2"/>
    </customSheetView>
  </customSheetViews>
  <pageMargins left="0" right="0" top="0" bottom="0" header="0.31496062992125984" footer="0.31496062992125984"/>
  <pageSetup paperSize="9" scale="60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806D703697B654AB81AC9193B3AE6B4" ma:contentTypeVersion="0" ma:contentTypeDescription="Создание документа." ma:contentTypeScope="" ma:versionID="60330d72a93a1df6909ea77ddb645ca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242c4607a45ae0c4cda5b58dc9de6c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4D4538-4F2E-49B7-9CA6-3DE78426A1E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3AB68F-9B7F-4565-A46D-2A386DA0CA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C0F9B3D-523A-41E7-A207-DAA50E1B04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2019 для печати</vt:lpstr>
      <vt:lpstr>Тарифы</vt:lpstr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Borzey</dc:creator>
  <cp:lastModifiedBy>62723</cp:lastModifiedBy>
  <cp:lastPrinted>2019-08-02T11:26:31Z</cp:lastPrinted>
  <dcterms:created xsi:type="dcterms:W3CDTF">2006-09-16T00:00:00Z</dcterms:created>
  <dcterms:modified xsi:type="dcterms:W3CDTF">2020-08-03T19:18:32Z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Version">
    <vt:lpwstr>1.0</vt:lpwstr>
  </property>
  <property fmtid="{D5CDD505-2E9C-101B-9397-08002B2CF9AE}" pid="4" name="ContentTypeId">
    <vt:lpwstr>0x0101008806D703697B654AB81AC9193B3AE6B4</vt:lpwstr>
  </property>
</Properties>
</file>